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804" firstSheet="36" activeTab="39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EVENTUAL ASEO 2" sheetId="92" r:id="rId30"/>
    <sheet name="N-SEG PUB I" sheetId="25" r:id="rId31"/>
    <sheet name="N-SEG PUB II" sheetId="26" r:id="rId32"/>
    <sheet name="N-SEG PUB III" sheetId="27" r:id="rId33"/>
    <sheet name="N-SEG PUBIV" sheetId="28" r:id="rId34"/>
    <sheet name="N SEG PUB V" sheetId="29" r:id="rId35"/>
    <sheet name="N SEG PUB VI" sheetId="83" r:id="rId36"/>
    <sheet name="PROT CIV I" sheetId="30" r:id="rId37"/>
    <sheet name="PROT CIV II" sheetId="31" r:id="rId38"/>
    <sheet name="TRANSITO" sheetId="32" r:id="rId39"/>
    <sheet name="BASEADO" sheetId="33" r:id="rId40"/>
  </sheets>
  <calcPr calcId="124519"/>
</workbook>
</file>

<file path=xl/calcChain.xml><?xml version="1.0" encoding="utf-8"?>
<calcChain xmlns="http://schemas.openxmlformats.org/spreadsheetml/2006/main">
  <c r="M182" i="33"/>
  <c r="L182"/>
  <c r="K182"/>
  <c r="J182"/>
  <c r="I182"/>
  <c r="H182"/>
  <c r="G182"/>
  <c r="F182"/>
  <c r="E182"/>
  <c r="D182"/>
  <c r="C182"/>
  <c r="B182"/>
  <c r="A182"/>
  <c r="M181"/>
  <c r="L181"/>
  <c r="K181"/>
  <c r="J181"/>
  <c r="I181"/>
  <c r="H181"/>
  <c r="G181"/>
  <c r="F181"/>
  <c r="E181"/>
  <c r="D181"/>
  <c r="C181"/>
  <c r="B181"/>
  <c r="A181"/>
  <c r="M180"/>
  <c r="L180"/>
  <c r="K180"/>
  <c r="J180"/>
  <c r="I180"/>
  <c r="H180"/>
  <c r="G180"/>
  <c r="F180"/>
  <c r="E180"/>
  <c r="D180"/>
  <c r="C180"/>
  <c r="B180"/>
  <c r="A180"/>
  <c r="M179"/>
  <c r="L179"/>
  <c r="K179"/>
  <c r="J179"/>
  <c r="I179"/>
  <c r="H179"/>
  <c r="G179"/>
  <c r="F179"/>
  <c r="E179"/>
  <c r="D179"/>
  <c r="C179"/>
  <c r="B179"/>
  <c r="A179"/>
  <c r="M178"/>
  <c r="L178"/>
  <c r="K178"/>
  <c r="J178"/>
  <c r="I178"/>
  <c r="H178"/>
  <c r="G178"/>
  <c r="F178"/>
  <c r="E178"/>
  <c r="D178"/>
  <c r="C178"/>
  <c r="B178"/>
  <c r="A178"/>
  <c r="M177"/>
  <c r="L177"/>
  <c r="K177"/>
  <c r="J177"/>
  <c r="I177"/>
  <c r="H177"/>
  <c r="G177"/>
  <c r="F177"/>
  <c r="E177"/>
  <c r="D177"/>
  <c r="C177"/>
  <c r="B177"/>
  <c r="A177"/>
  <c r="L12" i="92"/>
  <c r="J12"/>
  <c r="N12" s="1"/>
  <c r="H12"/>
  <c r="L11"/>
  <c r="J11"/>
  <c r="H11"/>
  <c r="N11" s="1"/>
  <c r="L10"/>
  <c r="J10"/>
  <c r="H10"/>
  <c r="N10" s="1"/>
  <c r="M14"/>
  <c r="K14"/>
  <c r="I14"/>
  <c r="L13"/>
  <c r="J13"/>
  <c r="H13"/>
  <c r="L9"/>
  <c r="J9"/>
  <c r="H9"/>
  <c r="L8"/>
  <c r="L14" s="1"/>
  <c r="J8"/>
  <c r="J14" s="1"/>
  <c r="H8"/>
  <c r="L175" i="33"/>
  <c r="J175"/>
  <c r="H175"/>
  <c r="F175"/>
  <c r="E175"/>
  <c r="D175"/>
  <c r="C175"/>
  <c r="B175"/>
  <c r="A175"/>
  <c r="R9" i="21"/>
  <c r="Q9"/>
  <c r="N13" i="92" l="1"/>
  <c r="N9"/>
  <c r="N8"/>
  <c r="H14"/>
  <c r="L12" i="72"/>
  <c r="K175" i="33" s="1"/>
  <c r="J12" i="72"/>
  <c r="H12"/>
  <c r="G175" i="33" s="1"/>
  <c r="L11" i="72"/>
  <c r="J11"/>
  <c r="H11"/>
  <c r="N14" i="92" l="1"/>
  <c r="N12" i="72"/>
  <c r="I175" i="33"/>
  <c r="L174"/>
  <c r="J174"/>
  <c r="H174"/>
  <c r="F174"/>
  <c r="E174"/>
  <c r="D174"/>
  <c r="C174"/>
  <c r="B174"/>
  <c r="A174"/>
  <c r="L108"/>
  <c r="K108"/>
  <c r="J108"/>
  <c r="H108"/>
  <c r="F108"/>
  <c r="E108"/>
  <c r="D108"/>
  <c r="C108"/>
  <c r="B108"/>
  <c r="A108"/>
  <c r="L19"/>
  <c r="K19"/>
  <c r="J19"/>
  <c r="H19"/>
  <c r="F19"/>
  <c r="E19"/>
  <c r="D19"/>
  <c r="C19"/>
  <c r="B19"/>
  <c r="A19"/>
  <c r="J10" i="72"/>
  <c r="H10"/>
  <c r="K174" i="33"/>
  <c r="I174"/>
  <c r="N11" i="72"/>
  <c r="J8" i="17"/>
  <c r="H8"/>
  <c r="J13" i="16"/>
  <c r="I108" i="33" s="1"/>
  <c r="H13" i="16"/>
  <c r="G108" i="33" s="1"/>
  <c r="M175" l="1"/>
  <c r="M174"/>
  <c r="G174"/>
  <c r="N13" i="16"/>
  <c r="J11" i="2"/>
  <c r="H11"/>
  <c r="M108" i="33" l="1"/>
  <c r="I19"/>
  <c r="N11" i="2"/>
  <c r="G19" i="33"/>
  <c r="L224"/>
  <c r="J224"/>
  <c r="H224"/>
  <c r="F224"/>
  <c r="E224"/>
  <c r="D224"/>
  <c r="C224"/>
  <c r="B224"/>
  <c r="A224"/>
  <c r="M19" l="1"/>
  <c r="L12" i="29"/>
  <c r="J12"/>
  <c r="H12"/>
  <c r="I224" i="33" l="1"/>
  <c r="N12" i="29"/>
  <c r="G224" i="33"/>
  <c r="K224"/>
  <c r="M224" l="1"/>
  <c r="L173" l="1"/>
  <c r="J173"/>
  <c r="H173"/>
  <c r="F173"/>
  <c r="E173"/>
  <c r="D173"/>
  <c r="C173"/>
  <c r="B173"/>
  <c r="A173"/>
  <c r="L10" i="72"/>
  <c r="K173" i="33" s="1"/>
  <c r="I173"/>
  <c r="N10" i="72"/>
  <c r="G173" i="33" l="1"/>
  <c r="M173"/>
  <c r="L231" l="1"/>
  <c r="J231"/>
  <c r="H231"/>
  <c r="F231"/>
  <c r="E231"/>
  <c r="D231"/>
  <c r="C231"/>
  <c r="B231"/>
  <c r="A231"/>
  <c r="L193"/>
  <c r="J193"/>
  <c r="H193"/>
  <c r="F193"/>
  <c r="E193"/>
  <c r="D193"/>
  <c r="C193"/>
  <c r="B193"/>
  <c r="A193"/>
  <c r="A194"/>
  <c r="B194"/>
  <c r="C194"/>
  <c r="D194"/>
  <c r="E194"/>
  <c r="F194"/>
  <c r="H194"/>
  <c r="J194"/>
  <c r="L194"/>
  <c r="L13" i="83"/>
  <c r="K231" i="33" s="1"/>
  <c r="J13" i="83"/>
  <c r="I231" i="33" s="1"/>
  <c r="H13" i="83"/>
  <c r="N13" l="1"/>
  <c r="G231" i="33"/>
  <c r="L15" i="25"/>
  <c r="J15"/>
  <c r="H15"/>
  <c r="M231" i="33" l="1"/>
  <c r="N15" i="25"/>
  <c r="G193" i="33"/>
  <c r="K193"/>
  <c r="I193"/>
  <c r="L8" i="22"/>
  <c r="J8"/>
  <c r="H8"/>
  <c r="N8" s="1"/>
  <c r="M146" i="33" s="1"/>
  <c r="L146"/>
  <c r="K146"/>
  <c r="J146"/>
  <c r="I146"/>
  <c r="H146"/>
  <c r="G146"/>
  <c r="F146"/>
  <c r="E146"/>
  <c r="D146"/>
  <c r="C146"/>
  <c r="B146"/>
  <c r="A146"/>
  <c r="M193" l="1"/>
  <c r="L232" l="1"/>
  <c r="J232"/>
  <c r="H232"/>
  <c r="F232"/>
  <c r="E232"/>
  <c r="D232"/>
  <c r="C232"/>
  <c r="B232"/>
  <c r="A232"/>
  <c r="L230"/>
  <c r="J230"/>
  <c r="H230"/>
  <c r="F230"/>
  <c r="E230"/>
  <c r="D230"/>
  <c r="C230"/>
  <c r="B230"/>
  <c r="A230"/>
  <c r="L172"/>
  <c r="J172"/>
  <c r="H172"/>
  <c r="F172"/>
  <c r="E172"/>
  <c r="D172"/>
  <c r="C172"/>
  <c r="B172"/>
  <c r="A172"/>
  <c r="L14" i="83"/>
  <c r="K232" i="33" s="1"/>
  <c r="J14" i="83"/>
  <c r="I232" i="33" s="1"/>
  <c r="H14" i="83"/>
  <c r="L12"/>
  <c r="K230" i="33" s="1"/>
  <c r="J12" i="83"/>
  <c r="I230" i="33" s="1"/>
  <c r="H12" i="83"/>
  <c r="M14" i="72"/>
  <c r="K14"/>
  <c r="L9"/>
  <c r="K172" i="33" s="1"/>
  <c r="J9" i="72"/>
  <c r="I172" i="33" s="1"/>
  <c r="H9" i="72"/>
  <c r="N9" s="1"/>
  <c r="N14" i="83" l="1"/>
  <c r="N12"/>
  <c r="M230" i="33" s="1"/>
  <c r="G232"/>
  <c r="G230"/>
  <c r="M172"/>
  <c r="G172"/>
  <c r="L74"/>
  <c r="K74"/>
  <c r="J74"/>
  <c r="H74"/>
  <c r="F74"/>
  <c r="E74"/>
  <c r="D74"/>
  <c r="C74"/>
  <c r="B74"/>
  <c r="A74"/>
  <c r="J9" i="12"/>
  <c r="H9"/>
  <c r="M232" i="33" l="1"/>
  <c r="G74"/>
  <c r="I74"/>
  <c r="N9" i="12"/>
  <c r="M74" i="33" l="1"/>
  <c r="L229" l="1"/>
  <c r="J229"/>
  <c r="H229"/>
  <c r="F229"/>
  <c r="E229"/>
  <c r="D229"/>
  <c r="C229"/>
  <c r="B229"/>
  <c r="A229"/>
  <c r="L11" i="83"/>
  <c r="K229" i="33" s="1"/>
  <c r="J11" i="83"/>
  <c r="I229" i="33" s="1"/>
  <c r="H11" i="83"/>
  <c r="G229" i="33" s="1"/>
  <c r="N11" i="83" l="1"/>
  <c r="M229" i="33" l="1"/>
  <c r="L228"/>
  <c r="J228"/>
  <c r="H228"/>
  <c r="F228"/>
  <c r="E228"/>
  <c r="D228"/>
  <c r="C228"/>
  <c r="B228"/>
  <c r="A228"/>
  <c r="L227"/>
  <c r="J227"/>
  <c r="H227"/>
  <c r="F227"/>
  <c r="E227"/>
  <c r="D227"/>
  <c r="C227"/>
  <c r="B227"/>
  <c r="A227"/>
  <c r="L226"/>
  <c r="J226"/>
  <c r="H226"/>
  <c r="F226"/>
  <c r="E226"/>
  <c r="D226"/>
  <c r="C226"/>
  <c r="B226"/>
  <c r="A226"/>
  <c r="J10" i="83"/>
  <c r="I228" i="33" s="1"/>
  <c r="H10" i="83"/>
  <c r="G228" i="33" s="1"/>
  <c r="J9" i="83"/>
  <c r="I227" i="33" s="1"/>
  <c r="H9" i="83"/>
  <c r="G227" i="33" s="1"/>
  <c r="J8" i="83"/>
  <c r="I226" i="33" s="1"/>
  <c r="H8" i="83"/>
  <c r="G226" i="33" s="1"/>
  <c r="M15" i="83"/>
  <c r="K15"/>
  <c r="I15"/>
  <c r="L10"/>
  <c r="L9"/>
  <c r="K227" i="33" s="1"/>
  <c r="L8" i="83"/>
  <c r="K226" i="33" s="1"/>
  <c r="L89"/>
  <c r="K89"/>
  <c r="J89"/>
  <c r="H89"/>
  <c r="F89"/>
  <c r="E89"/>
  <c r="D89"/>
  <c r="C89"/>
  <c r="B89"/>
  <c r="A89"/>
  <c r="J10" i="61"/>
  <c r="I89" i="33" s="1"/>
  <c r="H10" i="61"/>
  <c r="N10" s="1"/>
  <c r="L15" i="83" l="1"/>
  <c r="N9"/>
  <c r="N10"/>
  <c r="M228" i="33" s="1"/>
  <c r="H15" i="83"/>
  <c r="K228" i="33"/>
  <c r="M227"/>
  <c r="N8" i="83"/>
  <c r="G89" i="33"/>
  <c r="M89"/>
  <c r="J15" i="83"/>
  <c r="N15" l="1"/>
  <c r="M226" i="33"/>
  <c r="L165" l="1"/>
  <c r="J165"/>
  <c r="H165"/>
  <c r="F165"/>
  <c r="E165"/>
  <c r="D165"/>
  <c r="C165"/>
  <c r="B165"/>
  <c r="A165"/>
  <c r="L176"/>
  <c r="J176"/>
  <c r="H176"/>
  <c r="F176"/>
  <c r="E176"/>
  <c r="D176"/>
  <c r="C176"/>
  <c r="B176"/>
  <c r="A176"/>
  <c r="L13" i="72"/>
  <c r="K176" i="33" s="1"/>
  <c r="J13" i="72"/>
  <c r="H13"/>
  <c r="G176" i="33" s="1"/>
  <c r="H9" i="15"/>
  <c r="N13" i="72" l="1"/>
  <c r="I176" i="33"/>
  <c r="L12" i="24"/>
  <c r="K165" i="33" s="1"/>
  <c r="J12" i="24"/>
  <c r="I165" i="33" s="1"/>
  <c r="H12" i="24"/>
  <c r="G165" i="33" s="1"/>
  <c r="M176" l="1"/>
  <c r="N12" i="24"/>
  <c r="M165" i="33" l="1"/>
  <c r="L248" l="1"/>
  <c r="J248"/>
  <c r="H248"/>
  <c r="F248"/>
  <c r="E248"/>
  <c r="D248"/>
  <c r="C248"/>
  <c r="B248"/>
  <c r="A248"/>
  <c r="L247"/>
  <c r="K247"/>
  <c r="J247"/>
  <c r="H247"/>
  <c r="F247"/>
  <c r="E247"/>
  <c r="D247"/>
  <c r="C247"/>
  <c r="B247"/>
  <c r="A247"/>
  <c r="L246"/>
  <c r="J246"/>
  <c r="H246"/>
  <c r="F246"/>
  <c r="E246"/>
  <c r="D246"/>
  <c r="C246"/>
  <c r="B246"/>
  <c r="A246"/>
  <c r="L245"/>
  <c r="J245"/>
  <c r="H245"/>
  <c r="F245"/>
  <c r="E245"/>
  <c r="D245"/>
  <c r="C245"/>
  <c r="B245"/>
  <c r="A245"/>
  <c r="L244"/>
  <c r="J244"/>
  <c r="H244"/>
  <c r="F244"/>
  <c r="E244"/>
  <c r="D244"/>
  <c r="C244"/>
  <c r="B244"/>
  <c r="A244"/>
  <c r="L243"/>
  <c r="J243"/>
  <c r="H243"/>
  <c r="F243"/>
  <c r="E243"/>
  <c r="D243"/>
  <c r="C243"/>
  <c r="B243"/>
  <c r="A243"/>
  <c r="L242" l="1"/>
  <c r="J242" l="1"/>
  <c r="H242"/>
  <c r="F242"/>
  <c r="E242"/>
  <c r="D242"/>
  <c r="C242"/>
  <c r="B242"/>
  <c r="A242"/>
  <c r="L241"/>
  <c r="J241"/>
  <c r="H241"/>
  <c r="F241"/>
  <c r="E241"/>
  <c r="D241"/>
  <c r="C241"/>
  <c r="B241"/>
  <c r="A241"/>
  <c r="L240"/>
  <c r="J240"/>
  <c r="H240"/>
  <c r="F240"/>
  <c r="E240"/>
  <c r="D240"/>
  <c r="C240"/>
  <c r="B240"/>
  <c r="A240"/>
  <c r="L239"/>
  <c r="J239"/>
  <c r="H239"/>
  <c r="F239"/>
  <c r="E239"/>
  <c r="D239"/>
  <c r="C239"/>
  <c r="B239"/>
  <c r="A239"/>
  <c r="L238"/>
  <c r="J238"/>
  <c r="H238"/>
  <c r="F238"/>
  <c r="E238"/>
  <c r="D238"/>
  <c r="C238"/>
  <c r="B238"/>
  <c r="A238"/>
  <c r="L237" l="1"/>
  <c r="J237"/>
  <c r="H237"/>
  <c r="F237"/>
  <c r="E237"/>
  <c r="D237"/>
  <c r="C237"/>
  <c r="B237"/>
  <c r="A237"/>
  <c r="L236"/>
  <c r="J236"/>
  <c r="H236"/>
  <c r="F236"/>
  <c r="E236"/>
  <c r="D236"/>
  <c r="C236"/>
  <c r="B236"/>
  <c r="A236"/>
  <c r="L235"/>
  <c r="J235"/>
  <c r="H235"/>
  <c r="F235"/>
  <c r="E235"/>
  <c r="D235"/>
  <c r="C235"/>
  <c r="B235"/>
  <c r="A235"/>
  <c r="L234"/>
  <c r="J234"/>
  <c r="H234"/>
  <c r="F234"/>
  <c r="E234"/>
  <c r="D234"/>
  <c r="C234"/>
  <c r="B234"/>
  <c r="A234"/>
  <c r="L233"/>
  <c r="J233"/>
  <c r="H233"/>
  <c r="F233"/>
  <c r="E233"/>
  <c r="D233"/>
  <c r="C233"/>
  <c r="B233"/>
  <c r="A233"/>
  <c r="L225" l="1"/>
  <c r="J225"/>
  <c r="H225"/>
  <c r="F225"/>
  <c r="E225"/>
  <c r="D225"/>
  <c r="C225"/>
  <c r="B225"/>
  <c r="A225"/>
  <c r="L223" l="1"/>
  <c r="J223"/>
  <c r="H223"/>
  <c r="F223"/>
  <c r="E223"/>
  <c r="D223"/>
  <c r="C223"/>
  <c r="B223"/>
  <c r="A223"/>
  <c r="L222" l="1"/>
  <c r="J222"/>
  <c r="H222"/>
  <c r="F222"/>
  <c r="E222"/>
  <c r="D222"/>
  <c r="C222"/>
  <c r="B222"/>
  <c r="A222"/>
  <c r="L221"/>
  <c r="J221"/>
  <c r="H221"/>
  <c r="F221"/>
  <c r="E221"/>
  <c r="D221"/>
  <c r="C221"/>
  <c r="B221"/>
  <c r="A221"/>
  <c r="L220" l="1"/>
  <c r="J220"/>
  <c r="H220"/>
  <c r="F220"/>
  <c r="E220"/>
  <c r="D220"/>
  <c r="C220"/>
  <c r="B220"/>
  <c r="A220"/>
  <c r="L219"/>
  <c r="K219"/>
  <c r="J219"/>
  <c r="H219"/>
  <c r="F219"/>
  <c r="E219"/>
  <c r="D219"/>
  <c r="C219"/>
  <c r="B219"/>
  <c r="A219"/>
  <c r="L218"/>
  <c r="K218"/>
  <c r="J218"/>
  <c r="H218"/>
  <c r="F218"/>
  <c r="E218"/>
  <c r="D218"/>
  <c r="C218"/>
  <c r="B218"/>
  <c r="A218"/>
  <c r="L217"/>
  <c r="K217"/>
  <c r="J217"/>
  <c r="H217"/>
  <c r="F217"/>
  <c r="E217"/>
  <c r="D217"/>
  <c r="C217"/>
  <c r="B217"/>
  <c r="A217"/>
  <c r="L216"/>
  <c r="K216"/>
  <c r="J216"/>
  <c r="H216"/>
  <c r="F216"/>
  <c r="E216"/>
  <c r="D216"/>
  <c r="C216"/>
  <c r="B216"/>
  <c r="A216"/>
  <c r="L215"/>
  <c r="K215"/>
  <c r="J215"/>
  <c r="H215"/>
  <c r="F215"/>
  <c r="E215"/>
  <c r="D215"/>
  <c r="C215"/>
  <c r="B215"/>
  <c r="A215"/>
  <c r="L214"/>
  <c r="K214"/>
  <c r="J214"/>
  <c r="H214"/>
  <c r="F214"/>
  <c r="E214"/>
  <c r="D214"/>
  <c r="C214"/>
  <c r="B214"/>
  <c r="A214"/>
  <c r="L213"/>
  <c r="K213"/>
  <c r="J213"/>
  <c r="H213"/>
  <c r="F213"/>
  <c r="E213"/>
  <c r="D213"/>
  <c r="C213"/>
  <c r="B213"/>
  <c r="A213"/>
  <c r="L212"/>
  <c r="J212"/>
  <c r="H212"/>
  <c r="F212"/>
  <c r="E212"/>
  <c r="D212"/>
  <c r="C212"/>
  <c r="B212"/>
  <c r="A212"/>
  <c r="L211"/>
  <c r="J211"/>
  <c r="H211"/>
  <c r="F211"/>
  <c r="E211"/>
  <c r="D211"/>
  <c r="C211"/>
  <c r="B211"/>
  <c r="A211"/>
  <c r="L210"/>
  <c r="J210"/>
  <c r="H210"/>
  <c r="F210"/>
  <c r="E210"/>
  <c r="D210"/>
  <c r="C210"/>
  <c r="B210"/>
  <c r="A210"/>
  <c r="L209"/>
  <c r="J209"/>
  <c r="H209"/>
  <c r="F209"/>
  <c r="E209"/>
  <c r="D209"/>
  <c r="C209"/>
  <c r="B209"/>
  <c r="A209"/>
  <c r="L208"/>
  <c r="J208"/>
  <c r="H208"/>
  <c r="F208"/>
  <c r="E208"/>
  <c r="D208"/>
  <c r="C208"/>
  <c r="B208"/>
  <c r="A208"/>
  <c r="L207"/>
  <c r="J207"/>
  <c r="H207"/>
  <c r="F207"/>
  <c r="E207"/>
  <c r="D207"/>
  <c r="C207"/>
  <c r="B207"/>
  <c r="A207"/>
  <c r="L206"/>
  <c r="J206"/>
  <c r="H206"/>
  <c r="F206"/>
  <c r="E206"/>
  <c r="D206"/>
  <c r="C206"/>
  <c r="B206"/>
  <c r="A206"/>
  <c r="L205"/>
  <c r="J205"/>
  <c r="H205"/>
  <c r="F205"/>
  <c r="E205"/>
  <c r="D205"/>
  <c r="C205"/>
  <c r="B205"/>
  <c r="A205"/>
  <c r="L204"/>
  <c r="J204"/>
  <c r="H204"/>
  <c r="F204"/>
  <c r="E204"/>
  <c r="D204"/>
  <c r="C204"/>
  <c r="B204"/>
  <c r="A204"/>
  <c r="L203"/>
  <c r="K203"/>
  <c r="J203"/>
  <c r="H203"/>
  <c r="F203"/>
  <c r="E203"/>
  <c r="D203"/>
  <c r="C203"/>
  <c r="B203"/>
  <c r="A203"/>
  <c r="L202"/>
  <c r="K202"/>
  <c r="J202"/>
  <c r="H202"/>
  <c r="F202"/>
  <c r="E202"/>
  <c r="D202"/>
  <c r="C202"/>
  <c r="B202"/>
  <c r="A202"/>
  <c r="L201"/>
  <c r="K201"/>
  <c r="J201"/>
  <c r="H201"/>
  <c r="F201"/>
  <c r="E201"/>
  <c r="D201"/>
  <c r="C201"/>
  <c r="B201"/>
  <c r="A201"/>
  <c r="L200"/>
  <c r="K200"/>
  <c r="J200"/>
  <c r="H200"/>
  <c r="F200"/>
  <c r="E200"/>
  <c r="D200"/>
  <c r="C200"/>
  <c r="B200"/>
  <c r="A200"/>
  <c r="L199"/>
  <c r="K199"/>
  <c r="J199"/>
  <c r="H199"/>
  <c r="F199"/>
  <c r="E199"/>
  <c r="D199"/>
  <c r="C199"/>
  <c r="B199"/>
  <c r="A199"/>
  <c r="L198"/>
  <c r="K198"/>
  <c r="J198"/>
  <c r="H198"/>
  <c r="F198"/>
  <c r="E198"/>
  <c r="D198"/>
  <c r="C198"/>
  <c r="B198"/>
  <c r="A198"/>
  <c r="L197"/>
  <c r="K197"/>
  <c r="J197"/>
  <c r="H197"/>
  <c r="F197"/>
  <c r="E197"/>
  <c r="D197"/>
  <c r="C197"/>
  <c r="B197"/>
  <c r="A197"/>
  <c r="L196"/>
  <c r="K196"/>
  <c r="J196"/>
  <c r="H196"/>
  <c r="F196"/>
  <c r="E196"/>
  <c r="D196"/>
  <c r="C196"/>
  <c r="B196"/>
  <c r="A196"/>
  <c r="L195"/>
  <c r="K195"/>
  <c r="J195"/>
  <c r="H195"/>
  <c r="F195"/>
  <c r="E195"/>
  <c r="D195"/>
  <c r="C195"/>
  <c r="B195"/>
  <c r="A195"/>
  <c r="L192"/>
  <c r="J192"/>
  <c r="H192"/>
  <c r="F192"/>
  <c r="E192"/>
  <c r="D192"/>
  <c r="C192"/>
  <c r="B192"/>
  <c r="A192"/>
  <c r="L191"/>
  <c r="J191"/>
  <c r="H191"/>
  <c r="F191"/>
  <c r="E191"/>
  <c r="D191"/>
  <c r="C191"/>
  <c r="B191"/>
  <c r="A191"/>
  <c r="L190"/>
  <c r="K190"/>
  <c r="J190"/>
  <c r="H190"/>
  <c r="F190"/>
  <c r="E190"/>
  <c r="D190"/>
  <c r="C190"/>
  <c r="B190"/>
  <c r="A190"/>
  <c r="L189"/>
  <c r="K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H249" l="1"/>
  <c r="J249"/>
  <c r="L249"/>
  <c r="M184"/>
  <c r="L184"/>
  <c r="K184"/>
  <c r="J184"/>
  <c r="I184"/>
  <c r="H184"/>
  <c r="G184"/>
  <c r="F184"/>
  <c r="E184"/>
  <c r="D184"/>
  <c r="C184"/>
  <c r="B184"/>
  <c r="A184"/>
  <c r="M183"/>
  <c r="L183"/>
  <c r="K183"/>
  <c r="J183"/>
  <c r="I183"/>
  <c r="H183"/>
  <c r="G183"/>
  <c r="F183"/>
  <c r="E183"/>
  <c r="D183"/>
  <c r="C183"/>
  <c r="B183"/>
  <c r="A183"/>
  <c r="L171"/>
  <c r="J171"/>
  <c r="H171"/>
  <c r="F171"/>
  <c r="E171"/>
  <c r="D171"/>
  <c r="C171"/>
  <c r="B171"/>
  <c r="A171"/>
  <c r="L170"/>
  <c r="J170"/>
  <c r="H170"/>
  <c r="F170"/>
  <c r="E170"/>
  <c r="D170"/>
  <c r="C170"/>
  <c r="B170"/>
  <c r="A170"/>
  <c r="L169"/>
  <c r="J169"/>
  <c r="H169"/>
  <c r="F169"/>
  <c r="E169"/>
  <c r="D169"/>
  <c r="C169"/>
  <c r="B169"/>
  <c r="A169"/>
  <c r="L168"/>
  <c r="K168"/>
  <c r="J168"/>
  <c r="H168"/>
  <c r="F168"/>
  <c r="E168"/>
  <c r="D168"/>
  <c r="C168"/>
  <c r="B168"/>
  <c r="A168"/>
  <c r="L167"/>
  <c r="J167"/>
  <c r="H167"/>
  <c r="F167"/>
  <c r="E167"/>
  <c r="D167"/>
  <c r="C167"/>
  <c r="B167"/>
  <c r="A167"/>
  <c r="L166"/>
  <c r="J166"/>
  <c r="H166"/>
  <c r="F166"/>
  <c r="E166"/>
  <c r="D166"/>
  <c r="C166"/>
  <c r="B166"/>
  <c r="A166"/>
  <c r="L164"/>
  <c r="J164"/>
  <c r="H164"/>
  <c r="F164"/>
  <c r="E164"/>
  <c r="D164"/>
  <c r="C164"/>
  <c r="B164"/>
  <c r="A164"/>
  <c r="L163"/>
  <c r="J163"/>
  <c r="H163"/>
  <c r="F163"/>
  <c r="E163"/>
  <c r="D163"/>
  <c r="C163"/>
  <c r="B163"/>
  <c r="A163"/>
  <c r="L162"/>
  <c r="J162"/>
  <c r="H162"/>
  <c r="F162"/>
  <c r="E162"/>
  <c r="D162"/>
  <c r="C162"/>
  <c r="B162"/>
  <c r="A162"/>
  <c r="L161" l="1"/>
  <c r="J161"/>
  <c r="H161"/>
  <c r="F161"/>
  <c r="E161"/>
  <c r="D161"/>
  <c r="C161"/>
  <c r="B161"/>
  <c r="A161"/>
  <c r="L160"/>
  <c r="J160"/>
  <c r="H160"/>
  <c r="F160"/>
  <c r="E160"/>
  <c r="D160"/>
  <c r="C160"/>
  <c r="B160"/>
  <c r="A160"/>
  <c r="L158"/>
  <c r="J158"/>
  <c r="H158"/>
  <c r="F158"/>
  <c r="E158"/>
  <c r="D158"/>
  <c r="C158"/>
  <c r="B158"/>
  <c r="A158"/>
  <c r="L157"/>
  <c r="J157"/>
  <c r="H157"/>
  <c r="F157"/>
  <c r="E157"/>
  <c r="D157"/>
  <c r="C157"/>
  <c r="B157"/>
  <c r="A157"/>
  <c r="L156"/>
  <c r="J156"/>
  <c r="H156"/>
  <c r="F156"/>
  <c r="E156"/>
  <c r="D156"/>
  <c r="C156"/>
  <c r="B156"/>
  <c r="A156"/>
  <c r="L155"/>
  <c r="J155"/>
  <c r="H155"/>
  <c r="F155"/>
  <c r="E155"/>
  <c r="D155"/>
  <c r="C155"/>
  <c r="B155"/>
  <c r="A155"/>
  <c r="L154"/>
  <c r="J154"/>
  <c r="H154"/>
  <c r="F154"/>
  <c r="E154"/>
  <c r="D154"/>
  <c r="C154"/>
  <c r="B154"/>
  <c r="A154"/>
  <c r="L153"/>
  <c r="J153"/>
  <c r="H153"/>
  <c r="F153"/>
  <c r="E153"/>
  <c r="D153"/>
  <c r="C153"/>
  <c r="B153"/>
  <c r="A153"/>
  <c r="L152"/>
  <c r="J152"/>
  <c r="H152"/>
  <c r="F152"/>
  <c r="E152"/>
  <c r="D152"/>
  <c r="C152"/>
  <c r="B152"/>
  <c r="A152"/>
  <c r="F185" l="1"/>
  <c r="J185"/>
  <c r="H185"/>
  <c r="L185"/>
  <c r="L151"/>
  <c r="J151"/>
  <c r="H151"/>
  <c r="F151"/>
  <c r="E151"/>
  <c r="D151"/>
  <c r="C151"/>
  <c r="B151"/>
  <c r="A151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L148"/>
  <c r="J148"/>
  <c r="H148"/>
  <c r="F148"/>
  <c r="E148"/>
  <c r="D148"/>
  <c r="C148"/>
  <c r="B148"/>
  <c r="A148"/>
  <c r="L147"/>
  <c r="J147"/>
  <c r="H147"/>
  <c r="F147"/>
  <c r="E147"/>
  <c r="D147"/>
  <c r="C147"/>
  <c r="B147"/>
  <c r="A147"/>
  <c r="L145"/>
  <c r="J145"/>
  <c r="H145"/>
  <c r="F145"/>
  <c r="E145"/>
  <c r="D145"/>
  <c r="C145"/>
  <c r="B145"/>
  <c r="A145"/>
  <c r="L144"/>
  <c r="K144"/>
  <c r="J144"/>
  <c r="H144"/>
  <c r="F144"/>
  <c r="E144"/>
  <c r="D144"/>
  <c r="C144"/>
  <c r="B144"/>
  <c r="A144"/>
  <c r="L143"/>
  <c r="J143"/>
  <c r="H143"/>
  <c r="F143" l="1"/>
  <c r="E143"/>
  <c r="D143"/>
  <c r="C143"/>
  <c r="B143"/>
  <c r="A143"/>
  <c r="L142" l="1"/>
  <c r="J142"/>
  <c r="H142"/>
  <c r="F142" l="1"/>
  <c r="E142"/>
  <c r="D142"/>
  <c r="C142"/>
  <c r="B142"/>
  <c r="A142"/>
  <c r="L141"/>
  <c r="J141"/>
  <c r="H141"/>
  <c r="F141"/>
  <c r="E141"/>
  <c r="D141"/>
  <c r="C141"/>
  <c r="B141"/>
  <c r="A141"/>
  <c r="L140"/>
  <c r="K140"/>
  <c r="J140"/>
  <c r="H140"/>
  <c r="F140"/>
  <c r="E140"/>
  <c r="D140"/>
  <c r="C140"/>
  <c r="B140"/>
  <c r="A140"/>
  <c r="L139"/>
  <c r="K139"/>
  <c r="J139"/>
  <c r="H139"/>
  <c r="F139"/>
  <c r="E139"/>
  <c r="D139"/>
  <c r="C139"/>
  <c r="B139"/>
  <c r="A139"/>
  <c r="L138"/>
  <c r="J138"/>
  <c r="H138"/>
  <c r="F138"/>
  <c r="E138"/>
  <c r="D138"/>
  <c r="C138"/>
  <c r="B138"/>
  <c r="A138"/>
  <c r="L137"/>
  <c r="K137"/>
  <c r="J137"/>
  <c r="H137"/>
  <c r="F137"/>
  <c r="E137"/>
  <c r="D137"/>
  <c r="C137"/>
  <c r="B137"/>
  <c r="A137"/>
  <c r="L136"/>
  <c r="J136"/>
  <c r="H136"/>
  <c r="F136"/>
  <c r="E136"/>
  <c r="D136"/>
  <c r="C136"/>
  <c r="B136"/>
  <c r="A136"/>
  <c r="L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3"/>
  <c r="J133"/>
  <c r="H133"/>
  <c r="F133"/>
  <c r="E133"/>
  <c r="D133"/>
  <c r="C133"/>
  <c r="B133"/>
  <c r="A133"/>
  <c r="L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30"/>
  <c r="J130"/>
  <c r="H130"/>
  <c r="F130"/>
  <c r="E130"/>
  <c r="D130"/>
  <c r="C130"/>
  <c r="B130"/>
  <c r="A130"/>
  <c r="L129"/>
  <c r="J129"/>
  <c r="H129"/>
  <c r="F129"/>
  <c r="E129"/>
  <c r="D129"/>
  <c r="C129"/>
  <c r="B129"/>
  <c r="A129"/>
  <c r="L128"/>
  <c r="J128"/>
  <c r="H128"/>
  <c r="F128"/>
  <c r="E128"/>
  <c r="D128"/>
  <c r="C128"/>
  <c r="B128"/>
  <c r="A128"/>
  <c r="L127"/>
  <c r="J127"/>
  <c r="H127"/>
  <c r="F127"/>
  <c r="E127"/>
  <c r="D127"/>
  <c r="C127"/>
  <c r="B127"/>
  <c r="A127"/>
  <c r="L126"/>
  <c r="K126"/>
  <c r="J126"/>
  <c r="H126"/>
  <c r="F126"/>
  <c r="E126"/>
  <c r="D126"/>
  <c r="C126"/>
  <c r="B126"/>
  <c r="A126"/>
  <c r="L125"/>
  <c r="K125"/>
  <c r="J125"/>
  <c r="H125"/>
  <c r="F125"/>
  <c r="E125"/>
  <c r="D125"/>
  <c r="C125"/>
  <c r="B125"/>
  <c r="A125"/>
  <c r="L124"/>
  <c r="K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J119"/>
  <c r="H119"/>
  <c r="F119"/>
  <c r="E119"/>
  <c r="D119"/>
  <c r="C119"/>
  <c r="B119"/>
  <c r="A119"/>
  <c r="L118"/>
  <c r="J118"/>
  <c r="H118"/>
  <c r="F118"/>
  <c r="E118"/>
  <c r="D118"/>
  <c r="C118"/>
  <c r="B118"/>
  <c r="A118"/>
  <c r="L117"/>
  <c r="K117"/>
  <c r="J117"/>
  <c r="H117"/>
  <c r="F117"/>
  <c r="E117"/>
  <c r="D117"/>
  <c r="C117"/>
  <c r="B117"/>
  <c r="A117"/>
  <c r="L116"/>
  <c r="K116"/>
  <c r="J116"/>
  <c r="H116"/>
  <c r="F116"/>
  <c r="E116"/>
  <c r="D116"/>
  <c r="C116"/>
  <c r="B116"/>
  <c r="A116"/>
  <c r="L115"/>
  <c r="K115"/>
  <c r="J115"/>
  <c r="H115"/>
  <c r="F115"/>
  <c r="E115"/>
  <c r="D115"/>
  <c r="C115"/>
  <c r="B115"/>
  <c r="A115"/>
  <c r="L114"/>
  <c r="J114"/>
  <c r="H114"/>
  <c r="F114"/>
  <c r="E114"/>
  <c r="D114"/>
  <c r="C114"/>
  <c r="B114"/>
  <c r="A114"/>
  <c r="L113"/>
  <c r="J113"/>
  <c r="H113"/>
  <c r="F113"/>
  <c r="E113"/>
  <c r="D113"/>
  <c r="C113"/>
  <c r="B113"/>
  <c r="A113"/>
  <c r="L112"/>
  <c r="K112"/>
  <c r="J112"/>
  <c r="H112"/>
  <c r="F112"/>
  <c r="E112"/>
  <c r="D112"/>
  <c r="C112"/>
  <c r="B112"/>
  <c r="A112"/>
  <c r="L111"/>
  <c r="K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7"/>
  <c r="K107"/>
  <c r="J107"/>
  <c r="H107"/>
  <c r="F107"/>
  <c r="E107"/>
  <c r="D107"/>
  <c r="C107"/>
  <c r="B107"/>
  <c r="A107"/>
  <c r="L106"/>
  <c r="K106"/>
  <c r="J106"/>
  <c r="H106"/>
  <c r="F106"/>
  <c r="E106"/>
  <c r="D106"/>
  <c r="C106"/>
  <c r="B106"/>
  <c r="A106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J102"/>
  <c r="H102"/>
  <c r="F102"/>
  <c r="E102"/>
  <c r="D102"/>
  <c r="C102"/>
  <c r="B102"/>
  <c r="A102"/>
  <c r="L101"/>
  <c r="J101"/>
  <c r="H101"/>
  <c r="F101"/>
  <c r="E101"/>
  <c r="D101"/>
  <c r="C101"/>
  <c r="B101"/>
  <c r="A101"/>
  <c r="L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H98"/>
  <c r="F98"/>
  <c r="E98"/>
  <c r="D98"/>
  <c r="C98"/>
  <c r="B98"/>
  <c r="A98"/>
  <c r="L97"/>
  <c r="J97"/>
  <c r="I97"/>
  <c r="H97"/>
  <c r="G97"/>
  <c r="F97"/>
  <c r="E97"/>
  <c r="D97"/>
  <c r="C97"/>
  <c r="B97"/>
  <c r="A97"/>
  <c r="L96"/>
  <c r="J96"/>
  <c r="H96"/>
  <c r="F96"/>
  <c r="E96"/>
  <c r="D96"/>
  <c r="C96"/>
  <c r="B96"/>
  <c r="A96"/>
  <c r="L95"/>
  <c r="J95"/>
  <c r="H95"/>
  <c r="F95"/>
  <c r="E95"/>
  <c r="D95"/>
  <c r="C95"/>
  <c r="B95"/>
  <c r="A95"/>
  <c r="L94"/>
  <c r="K94"/>
  <c r="J94"/>
  <c r="H94"/>
  <c r="F94"/>
  <c r="E94"/>
  <c r="D94"/>
  <c r="C94"/>
  <c r="B94"/>
  <c r="A94"/>
  <c r="L93"/>
  <c r="K93"/>
  <c r="J93"/>
  <c r="H93"/>
  <c r="F93"/>
  <c r="E93"/>
  <c r="D93"/>
  <c r="C93"/>
  <c r="B93"/>
  <c r="A93"/>
  <c r="L92"/>
  <c r="K92"/>
  <c r="J92"/>
  <c r="H92"/>
  <c r="F92"/>
  <c r="E92"/>
  <c r="D92"/>
  <c r="C92"/>
  <c r="B92"/>
  <c r="A92"/>
  <c r="L91"/>
  <c r="K91"/>
  <c r="J91"/>
  <c r="H91"/>
  <c r="F91"/>
  <c r="E91"/>
  <c r="D91"/>
  <c r="C91"/>
  <c r="B91"/>
  <c r="A91"/>
  <c r="L90"/>
  <c r="K90"/>
  <c r="J90"/>
  <c r="H90"/>
  <c r="F90"/>
  <c r="E90"/>
  <c r="D90"/>
  <c r="C90"/>
  <c r="B90"/>
  <c r="A90"/>
  <c r="L88"/>
  <c r="K88"/>
  <c r="J88"/>
  <c r="H88"/>
  <c r="F88"/>
  <c r="E88"/>
  <c r="D88"/>
  <c r="C88"/>
  <c r="B88"/>
  <c r="A88"/>
  <c r="L87"/>
  <c r="K87"/>
  <c r="J87"/>
  <c r="H87"/>
  <c r="F87"/>
  <c r="E87"/>
  <c r="D87"/>
  <c r="C87"/>
  <c r="B87"/>
  <c r="A87"/>
  <c r="L86"/>
  <c r="J86"/>
  <c r="H86"/>
  <c r="F86"/>
  <c r="E86"/>
  <c r="D86"/>
  <c r="C86"/>
  <c r="B86"/>
  <c r="A86"/>
  <c r="L85"/>
  <c r="J85"/>
  <c r="H85"/>
  <c r="F85"/>
  <c r="E85"/>
  <c r="D85"/>
  <c r="C85"/>
  <c r="B85"/>
  <c r="A85"/>
  <c r="L84" l="1"/>
  <c r="K84"/>
  <c r="J84"/>
  <c r="H84"/>
  <c r="F84"/>
  <c r="E84"/>
  <c r="D84"/>
  <c r="C84"/>
  <c r="B84"/>
  <c r="A84"/>
  <c r="L83"/>
  <c r="K83"/>
  <c r="J83"/>
  <c r="H83"/>
  <c r="F83"/>
  <c r="E83"/>
  <c r="D83"/>
  <c r="C83"/>
  <c r="B83"/>
  <c r="A83"/>
  <c r="L82"/>
  <c r="K82"/>
  <c r="J82"/>
  <c r="H82"/>
  <c r="F82"/>
  <c r="E82"/>
  <c r="D82"/>
  <c r="C82"/>
  <c r="B82"/>
  <c r="A82"/>
  <c r="L81"/>
  <c r="K81"/>
  <c r="J81"/>
  <c r="H81"/>
  <c r="F81"/>
  <c r="E81"/>
  <c r="D81"/>
  <c r="C81"/>
  <c r="B81"/>
  <c r="A81"/>
  <c r="L80"/>
  <c r="K80"/>
  <c r="J80"/>
  <c r="H80"/>
  <c r="F80"/>
  <c r="E80"/>
  <c r="D80"/>
  <c r="C80"/>
  <c r="B80"/>
  <c r="A80"/>
  <c r="L79"/>
  <c r="J79"/>
  <c r="H79"/>
  <c r="F79" l="1"/>
  <c r="E79"/>
  <c r="D79"/>
  <c r="C79"/>
  <c r="B79"/>
  <c r="A79"/>
  <c r="L78"/>
  <c r="J78"/>
  <c r="H78"/>
  <c r="F78"/>
  <c r="E78"/>
  <c r="D78"/>
  <c r="C78"/>
  <c r="B78"/>
  <c r="A78"/>
  <c r="L77"/>
  <c r="J77"/>
  <c r="H77"/>
  <c r="F77"/>
  <c r="E77"/>
  <c r="D77"/>
  <c r="C77"/>
  <c r="B77"/>
  <c r="A77"/>
  <c r="L76"/>
  <c r="K76"/>
  <c r="J76"/>
  <c r="H76"/>
  <c r="F76"/>
  <c r="E76"/>
  <c r="D76"/>
  <c r="C76"/>
  <c r="B76"/>
  <c r="A76"/>
  <c r="L75"/>
  <c r="K75"/>
  <c r="J75"/>
  <c r="H75"/>
  <c r="F75"/>
  <c r="E75"/>
  <c r="D75"/>
  <c r="C75"/>
  <c r="B75"/>
  <c r="A75"/>
  <c r="L73"/>
  <c r="K73"/>
  <c r="J73"/>
  <c r="H73"/>
  <c r="F73"/>
  <c r="E73"/>
  <c r="D73"/>
  <c r="C73"/>
  <c r="B73"/>
  <c r="A73"/>
  <c r="L72"/>
  <c r="K72"/>
  <c r="J72"/>
  <c r="H72"/>
  <c r="F72"/>
  <c r="E72"/>
  <c r="D72"/>
  <c r="C72"/>
  <c r="B72"/>
  <c r="A72"/>
  <c r="L71"/>
  <c r="J71"/>
  <c r="I71"/>
  <c r="H71"/>
  <c r="F71"/>
  <c r="E71"/>
  <c r="D71"/>
  <c r="C71"/>
  <c r="B71"/>
  <c r="A71"/>
  <c r="L70"/>
  <c r="J70"/>
  <c r="I70"/>
  <c r="H70"/>
  <c r="F70"/>
  <c r="E70"/>
  <c r="D70"/>
  <c r="C70"/>
  <c r="B70"/>
  <c r="A70"/>
  <c r="L69"/>
  <c r="J69"/>
  <c r="I69"/>
  <c r="H69"/>
  <c r="F69"/>
  <c r="E69"/>
  <c r="D69"/>
  <c r="C69"/>
  <c r="B69"/>
  <c r="A69"/>
  <c r="L68"/>
  <c r="J68"/>
  <c r="I68"/>
  <c r="H68"/>
  <c r="F68"/>
  <c r="E68"/>
  <c r="D68"/>
  <c r="C68"/>
  <c r="B68"/>
  <c r="A68"/>
  <c r="L67"/>
  <c r="J67"/>
  <c r="I67"/>
  <c r="H67"/>
  <c r="F67"/>
  <c r="E67"/>
  <c r="D67"/>
  <c r="C67"/>
  <c r="B67"/>
  <c r="A67"/>
  <c r="L66"/>
  <c r="J66"/>
  <c r="I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4"/>
  <c r="J54"/>
  <c r="H54"/>
  <c r="F54"/>
  <c r="E54"/>
  <c r="D54"/>
  <c r="C54"/>
  <c r="B54"/>
  <c r="A54"/>
  <c r="L53"/>
  <c r="J53"/>
  <c r="H53"/>
  <c r="F53"/>
  <c r="E53"/>
  <c r="D53"/>
  <c r="C53"/>
  <c r="B53"/>
  <c r="A53"/>
  <c r="L52"/>
  <c r="J52"/>
  <c r="H52"/>
  <c r="F52"/>
  <c r="E52"/>
  <c r="D52"/>
  <c r="C52"/>
  <c r="B52"/>
  <c r="A52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8"/>
  <c r="J48"/>
  <c r="H48"/>
  <c r="F48"/>
  <c r="E48"/>
  <c r="D48"/>
  <c r="C48"/>
  <c r="B48"/>
  <c r="A48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/>
  <c r="J45"/>
  <c r="H45"/>
  <c r="F45"/>
  <c r="E45"/>
  <c r="D45"/>
  <c r="C45"/>
  <c r="B45"/>
  <c r="A45"/>
  <c r="L44"/>
  <c r="J44"/>
  <c r="H44"/>
  <c r="F44"/>
  <c r="E44"/>
  <c r="D44"/>
  <c r="C44"/>
  <c r="B44"/>
  <c r="A44"/>
  <c r="L43" l="1"/>
  <c r="J43"/>
  <c r="H43"/>
  <c r="F43"/>
  <c r="E43"/>
  <c r="D43"/>
  <c r="C43"/>
  <c r="B43"/>
  <c r="A43"/>
  <c r="L42" l="1"/>
  <c r="J42" l="1"/>
  <c r="H42"/>
  <c r="F42"/>
  <c r="E42"/>
  <c r="D42"/>
  <c r="C42"/>
  <c r="B42"/>
  <c r="A42"/>
  <c r="L41"/>
  <c r="J4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7"/>
  <c r="J37"/>
  <c r="H37"/>
  <c r="F37"/>
  <c r="E37"/>
  <c r="D37"/>
  <c r="C37"/>
  <c r="B37"/>
  <c r="A37"/>
  <c r="L36"/>
  <c r="J36"/>
  <c r="H36"/>
  <c r="F36"/>
  <c r="E36"/>
  <c r="D36"/>
  <c r="C36"/>
  <c r="B36"/>
  <c r="A36"/>
  <c r="L35"/>
  <c r="J35"/>
  <c r="H35"/>
  <c r="F35"/>
  <c r="E35"/>
  <c r="D35"/>
  <c r="C35"/>
  <c r="B35"/>
  <c r="A35"/>
  <c r="L34"/>
  <c r="J34"/>
  <c r="H34"/>
  <c r="F34"/>
  <c r="E34"/>
  <c r="D34"/>
  <c r="C34"/>
  <c r="B34"/>
  <c r="A34"/>
  <c r="L33"/>
  <c r="K33"/>
  <c r="J33"/>
  <c r="H33"/>
  <c r="F33"/>
  <c r="E33"/>
  <c r="D33"/>
  <c r="C33"/>
  <c r="B33"/>
  <c r="A33"/>
  <c r="L32"/>
  <c r="K32"/>
  <c r="J32"/>
  <c r="H32"/>
  <c r="F32"/>
  <c r="E32"/>
  <c r="D32"/>
  <c r="C32"/>
  <c r="B32"/>
  <c r="A32"/>
  <c r="L31"/>
  <c r="J31"/>
  <c r="H31"/>
  <c r="F31"/>
  <c r="E31"/>
  <c r="D31"/>
  <c r="C31"/>
  <c r="B31"/>
  <c r="A31"/>
  <c r="L30"/>
  <c r="K30"/>
  <c r="J30"/>
  <c r="H30"/>
  <c r="F30"/>
  <c r="E30"/>
  <c r="D30"/>
  <c r="C30"/>
  <c r="B30"/>
  <c r="A30"/>
  <c r="L29"/>
  <c r="J29"/>
  <c r="H29"/>
  <c r="F29"/>
  <c r="E29"/>
  <c r="D29"/>
  <c r="C29"/>
  <c r="B29"/>
  <c r="A29"/>
  <c r="L28"/>
  <c r="J28"/>
  <c r="H28"/>
  <c r="F28"/>
  <c r="E28"/>
  <c r="D28"/>
  <c r="C28"/>
  <c r="B28"/>
  <c r="A28"/>
  <c r="L27" l="1"/>
  <c r="J27"/>
  <c r="H27"/>
  <c r="F27"/>
  <c r="E27"/>
  <c r="D27"/>
  <c r="C27"/>
  <c r="B27"/>
  <c r="A27"/>
  <c r="L26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K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8"/>
  <c r="K18"/>
  <c r="J18"/>
  <c r="H18"/>
  <c r="F18"/>
  <c r="E18"/>
  <c r="D18"/>
  <c r="C18"/>
  <c r="B18"/>
  <c r="A18"/>
  <c r="L17" l="1"/>
  <c r="K17"/>
  <c r="J17"/>
  <c r="H17"/>
  <c r="F17"/>
  <c r="E17"/>
  <c r="D17"/>
  <c r="C17"/>
  <c r="B17"/>
  <c r="A17"/>
  <c r="L16"/>
  <c r="K16"/>
  <c r="J16"/>
  <c r="H16"/>
  <c r="F16"/>
  <c r="E16"/>
  <c r="D16"/>
  <c r="C16"/>
  <c r="B16"/>
  <c r="A16"/>
  <c r="L15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7"/>
  <c r="K7"/>
  <c r="J7"/>
  <c r="H7"/>
  <c r="F7"/>
  <c r="E7"/>
  <c r="D7"/>
  <c r="C7"/>
  <c r="B7"/>
  <c r="A7"/>
  <c r="L6"/>
  <c r="L159" s="1"/>
  <c r="K6"/>
  <c r="J6"/>
  <c r="J159" s="1"/>
  <c r="H6"/>
  <c r="H159" s="1"/>
  <c r="F6"/>
  <c r="E6"/>
  <c r="D6"/>
  <c r="C6"/>
  <c r="B6"/>
  <c r="A6"/>
  <c r="M11" i="32"/>
  <c r="K11"/>
  <c r="I11"/>
  <c r="L8"/>
  <c r="K248" i="33" s="1"/>
  <c r="J8" i="32"/>
  <c r="I248" i="33" s="1"/>
  <c r="H8" i="32"/>
  <c r="G248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41" i="33" s="1"/>
  <c r="J10" i="31"/>
  <c r="I241" i="33" s="1"/>
  <c r="H10" i="31"/>
  <c r="G241" i="33" s="1"/>
  <c r="L9" i="31"/>
  <c r="J9"/>
  <c r="H9"/>
  <c r="L8"/>
  <c r="K239" i="33" s="1"/>
  <c r="J8" i="31"/>
  <c r="I239" i="33" s="1"/>
  <c r="H8" i="31"/>
  <c r="G239" i="33" s="1"/>
  <c r="M14" i="30"/>
  <c r="K14"/>
  <c r="I14"/>
  <c r="L13"/>
  <c r="J13"/>
  <c r="H13"/>
  <c r="J11" i="32" l="1"/>
  <c r="H11"/>
  <c r="L11"/>
  <c r="N8"/>
  <c r="G247" i="33"/>
  <c r="N16" i="31"/>
  <c r="I247" i="33"/>
  <c r="G246"/>
  <c r="K246"/>
  <c r="I246"/>
  <c r="N15" i="31"/>
  <c r="M246" i="33" s="1"/>
  <c r="G245"/>
  <c r="K245"/>
  <c r="I245"/>
  <c r="N14" i="31"/>
  <c r="G244" i="33"/>
  <c r="K244"/>
  <c r="I244"/>
  <c r="N13" i="31"/>
  <c r="G243" i="33"/>
  <c r="K243"/>
  <c r="I243"/>
  <c r="N12" i="31"/>
  <c r="G242" i="33"/>
  <c r="K242"/>
  <c r="I242"/>
  <c r="N11" i="31"/>
  <c r="M242" i="33" s="1"/>
  <c r="N10" i="31"/>
  <c r="M241" i="33" s="1"/>
  <c r="G240"/>
  <c r="K240"/>
  <c r="I240"/>
  <c r="N9" i="31"/>
  <c r="N8"/>
  <c r="H17"/>
  <c r="J17"/>
  <c r="L17"/>
  <c r="G238" i="33"/>
  <c r="K238"/>
  <c r="I238"/>
  <c r="N13" i="30"/>
  <c r="M238" i="33" s="1"/>
  <c r="L250"/>
  <c r="L12" i="30"/>
  <c r="K237" i="33" s="1"/>
  <c r="J12" i="30"/>
  <c r="I237" i="33" s="1"/>
  <c r="H12" i="30"/>
  <c r="G237" i="33" s="1"/>
  <c r="L11" i="30"/>
  <c r="J11"/>
  <c r="H11"/>
  <c r="L10"/>
  <c r="J10"/>
  <c r="H10"/>
  <c r="L9"/>
  <c r="J9"/>
  <c r="H9"/>
  <c r="L8"/>
  <c r="J8"/>
  <c r="H8"/>
  <c r="M14" i="29"/>
  <c r="K14"/>
  <c r="I14"/>
  <c r="L13"/>
  <c r="J13"/>
  <c r="H13"/>
  <c r="N10" i="30" l="1"/>
  <c r="M235" i="33" s="1"/>
  <c r="N11" i="30"/>
  <c r="M236" i="33" s="1"/>
  <c r="N13" i="29"/>
  <c r="M225" i="33" s="1"/>
  <c r="M248"/>
  <c r="N11" i="32"/>
  <c r="M247" i="33"/>
  <c r="M245"/>
  <c r="M244"/>
  <c r="M243"/>
  <c r="M240"/>
  <c r="M239"/>
  <c r="N17" i="31"/>
  <c r="N12" i="30"/>
  <c r="M237" i="33" s="1"/>
  <c r="I236"/>
  <c r="G236"/>
  <c r="K236"/>
  <c r="I235"/>
  <c r="G235"/>
  <c r="K235"/>
  <c r="K234"/>
  <c r="G234"/>
  <c r="I234"/>
  <c r="N9" i="30"/>
  <c r="G233" i="33"/>
  <c r="H14" i="30"/>
  <c r="K233" i="33"/>
  <c r="L14" i="30"/>
  <c r="I233" i="33"/>
  <c r="J14" i="30"/>
  <c r="N8"/>
  <c r="I225" i="33"/>
  <c r="G225"/>
  <c r="K225"/>
  <c r="L11" i="29"/>
  <c r="K223" i="33" s="1"/>
  <c r="J11" i="29"/>
  <c r="I223" i="33" s="1"/>
  <c r="H11" i="29"/>
  <c r="G223" i="33" s="1"/>
  <c r="M234" l="1"/>
  <c r="M233"/>
  <c r="N14" i="30"/>
  <c r="N11" i="29"/>
  <c r="M223" i="33" s="1"/>
  <c r="L10" i="29"/>
  <c r="K222" i="33" s="1"/>
  <c r="J10" i="29"/>
  <c r="I222" i="33" s="1"/>
  <c r="H10" i="29"/>
  <c r="G222" i="33" s="1"/>
  <c r="L9" i="29"/>
  <c r="K221" i="33" s="1"/>
  <c r="J9" i="29"/>
  <c r="I221" i="33" s="1"/>
  <c r="H9" i="29"/>
  <c r="G221" i="33" s="1"/>
  <c r="N10" i="29" l="1"/>
  <c r="M222" i="33" s="1"/>
  <c r="N9" i="29"/>
  <c r="M221" i="33" s="1"/>
  <c r="L8" i="29"/>
  <c r="J8"/>
  <c r="H8"/>
  <c r="M16" i="28"/>
  <c r="K16"/>
  <c r="I16"/>
  <c r="J15"/>
  <c r="H15"/>
  <c r="J14"/>
  <c r="H14"/>
  <c r="J13"/>
  <c r="H13"/>
  <c r="J12"/>
  <c r="H12"/>
  <c r="J11"/>
  <c r="H11"/>
  <c r="J10"/>
  <c r="H10"/>
  <c r="J9"/>
  <c r="H9"/>
  <c r="L8"/>
  <c r="J8"/>
  <c r="H8"/>
  <c r="M16" i="27"/>
  <c r="K16"/>
  <c r="I16"/>
  <c r="L15"/>
  <c r="J15"/>
  <c r="H15"/>
  <c r="L14"/>
  <c r="J14"/>
  <c r="H14"/>
  <c r="L13"/>
  <c r="J13"/>
  <c r="H13"/>
  <c r="L12"/>
  <c r="J12"/>
  <c r="H12"/>
  <c r="N12" s="1"/>
  <c r="L11"/>
  <c r="J11"/>
  <c r="H11"/>
  <c r="L10"/>
  <c r="J10"/>
  <c r="H10"/>
  <c r="L9"/>
  <c r="J9"/>
  <c r="H9"/>
  <c r="L8"/>
  <c r="J8"/>
  <c r="H8"/>
  <c r="H16" i="28" l="1"/>
  <c r="N15" s="1"/>
  <c r="M219" i="33" s="1"/>
  <c r="N13" i="27"/>
  <c r="N11"/>
  <c r="M207" i="33" s="1"/>
  <c r="N10" i="27"/>
  <c r="N8" i="29"/>
  <c r="N15" i="27"/>
  <c r="M211" i="33" s="1"/>
  <c r="J16" i="27"/>
  <c r="N14"/>
  <c r="N9"/>
  <c r="I220" i="33"/>
  <c r="J14" i="29"/>
  <c r="G220" i="33"/>
  <c r="H14" i="29"/>
  <c r="K220" i="33"/>
  <c r="L14" i="29"/>
  <c r="G219" i="33"/>
  <c r="I219"/>
  <c r="I218"/>
  <c r="G218"/>
  <c r="N14" i="28"/>
  <c r="G217" i="33"/>
  <c r="N13" i="28"/>
  <c r="M217" i="33" s="1"/>
  <c r="I217"/>
  <c r="I216"/>
  <c r="G216"/>
  <c r="N12" i="28"/>
  <c r="G215" i="33"/>
  <c r="N11" i="28"/>
  <c r="I215" i="33"/>
  <c r="I214"/>
  <c r="G214"/>
  <c r="N10" i="28"/>
  <c r="I213" i="33"/>
  <c r="J16" i="28"/>
  <c r="G213" i="33"/>
  <c r="N9" i="28"/>
  <c r="K212" i="33"/>
  <c r="L16" i="28"/>
  <c r="G212" i="33"/>
  <c r="I212"/>
  <c r="N8" i="28"/>
  <c r="I211" i="33"/>
  <c r="G211"/>
  <c r="K211"/>
  <c r="M210"/>
  <c r="I210"/>
  <c r="G210"/>
  <c r="K210"/>
  <c r="M209"/>
  <c r="I209"/>
  <c r="G209"/>
  <c r="K209"/>
  <c r="M208"/>
  <c r="I208"/>
  <c r="G208"/>
  <c r="K208"/>
  <c r="I207"/>
  <c r="G207"/>
  <c r="K207"/>
  <c r="M206"/>
  <c r="I206"/>
  <c r="G206"/>
  <c r="K206"/>
  <c r="M205"/>
  <c r="I205"/>
  <c r="G205"/>
  <c r="K205"/>
  <c r="G204"/>
  <c r="K204"/>
  <c r="H16" i="27"/>
  <c r="L16"/>
  <c r="I204" i="33"/>
  <c r="N8" i="27"/>
  <c r="M17" i="26"/>
  <c r="K17"/>
  <c r="I17"/>
  <c r="R16"/>
  <c r="N16" i="27" l="1"/>
  <c r="M220" i="33"/>
  <c r="N14" i="29"/>
  <c r="M218" i="33"/>
  <c r="M216"/>
  <c r="M215"/>
  <c r="M214"/>
  <c r="M213"/>
  <c r="M212"/>
  <c r="N16" i="28"/>
  <c r="M204" i="33"/>
  <c r="L17" i="26"/>
  <c r="J16"/>
  <c r="H16"/>
  <c r="J15"/>
  <c r="H15"/>
  <c r="Q14"/>
  <c r="Q16" s="1"/>
  <c r="J14"/>
  <c r="H14"/>
  <c r="J13"/>
  <c r="H13"/>
  <c r="J12"/>
  <c r="H12"/>
  <c r="Q11"/>
  <c r="J11"/>
  <c r="H11"/>
  <c r="J10"/>
  <c r="H10"/>
  <c r="J9"/>
  <c r="H9"/>
  <c r="J8"/>
  <c r="H8"/>
  <c r="Q7"/>
  <c r="M17" i="25"/>
  <c r="K17"/>
  <c r="I17"/>
  <c r="L16"/>
  <c r="K194" i="33" s="1"/>
  <c r="J16" i="25"/>
  <c r="I194" i="33" s="1"/>
  <c r="H16" i="25"/>
  <c r="G194" i="33" s="1"/>
  <c r="L14" i="25"/>
  <c r="J14"/>
  <c r="H14"/>
  <c r="R13"/>
  <c r="L13"/>
  <c r="J13"/>
  <c r="H13"/>
  <c r="J12"/>
  <c r="H12"/>
  <c r="R11"/>
  <c r="Q11"/>
  <c r="J11"/>
  <c r="H11"/>
  <c r="Q10"/>
  <c r="J10"/>
  <c r="H10"/>
  <c r="J9"/>
  <c r="H9"/>
  <c r="J8"/>
  <c r="H8"/>
  <c r="N13" l="1"/>
  <c r="N16"/>
  <c r="I203" i="33"/>
  <c r="G203"/>
  <c r="N16" i="26"/>
  <c r="G202" i="33"/>
  <c r="N15" i="26"/>
  <c r="I202" i="33"/>
  <c r="G201"/>
  <c r="N14" i="26"/>
  <c r="I201" i="33"/>
  <c r="I200"/>
  <c r="G200"/>
  <c r="N13" i="26"/>
  <c r="G199" i="33"/>
  <c r="N12" i="26"/>
  <c r="I199" i="33"/>
  <c r="G198"/>
  <c r="N11" i="26"/>
  <c r="I198" i="33"/>
  <c r="I197"/>
  <c r="G197"/>
  <c r="N10" i="26"/>
  <c r="G196" i="33"/>
  <c r="N9" i="26"/>
  <c r="I196" i="33"/>
  <c r="G195"/>
  <c r="N8" i="26"/>
  <c r="H17"/>
  <c r="I195" i="33"/>
  <c r="J17" i="26"/>
  <c r="G192" i="33"/>
  <c r="K192"/>
  <c r="L17" i="25"/>
  <c r="I192" i="33"/>
  <c r="N14" i="25"/>
  <c r="I191" i="33"/>
  <c r="G191"/>
  <c r="K191"/>
  <c r="G190"/>
  <c r="N12" i="25"/>
  <c r="I190" i="33"/>
  <c r="I189"/>
  <c r="G189"/>
  <c r="N11" i="25"/>
  <c r="I188" i="33"/>
  <c r="G188"/>
  <c r="N10" i="25"/>
  <c r="G187" i="33"/>
  <c r="N9" i="25"/>
  <c r="M187" i="33" s="1"/>
  <c r="I187"/>
  <c r="G186"/>
  <c r="N8" i="25"/>
  <c r="I186" i="33"/>
  <c r="H17" i="25"/>
  <c r="J17"/>
  <c r="I14" i="72"/>
  <c r="M194" i="33" l="1"/>
  <c r="M191"/>
  <c r="K249"/>
  <c r="N17" i="26"/>
  <c r="G249" i="33"/>
  <c r="M203"/>
  <c r="M202"/>
  <c r="M201"/>
  <c r="M200"/>
  <c r="M199"/>
  <c r="M198"/>
  <c r="M197"/>
  <c r="M196"/>
  <c r="M195"/>
  <c r="M192"/>
  <c r="M190"/>
  <c r="M189"/>
  <c r="M188"/>
  <c r="I249"/>
  <c r="M186"/>
  <c r="N17" i="25"/>
  <c r="L8" i="72"/>
  <c r="L14" s="1"/>
  <c r="J8"/>
  <c r="J14" s="1"/>
  <c r="H8"/>
  <c r="H14" s="1"/>
  <c r="N9" i="63"/>
  <c r="M9"/>
  <c r="L9" s="1"/>
  <c r="K9"/>
  <c r="J9" s="1"/>
  <c r="I9"/>
  <c r="H9"/>
  <c r="N8" s="1"/>
  <c r="L8"/>
  <c r="J8"/>
  <c r="H8"/>
  <c r="N7"/>
  <c r="L7"/>
  <c r="J7"/>
  <c r="M249" i="33" l="1"/>
  <c r="G171"/>
  <c r="K171"/>
  <c r="I171"/>
  <c r="N8" i="72"/>
  <c r="N14" s="1"/>
  <c r="M11" i="62"/>
  <c r="K11"/>
  <c r="I11"/>
  <c r="L10"/>
  <c r="K170" i="33" s="1"/>
  <c r="J10" i="62"/>
  <c r="I170" i="33" s="1"/>
  <c r="H10" i="62"/>
  <c r="G170" i="33" s="1"/>
  <c r="L9" i="62"/>
  <c r="K169" i="33" s="1"/>
  <c r="J9" i="62"/>
  <c r="I169" i="33" s="1"/>
  <c r="H9" i="62"/>
  <c r="G169" i="33" s="1"/>
  <c r="J8" i="62"/>
  <c r="I168" i="33" s="1"/>
  <c r="H8" i="62"/>
  <c r="L7"/>
  <c r="K167" i="33" s="1"/>
  <c r="J7" i="62"/>
  <c r="I167" i="33" s="1"/>
  <c r="H7" i="62"/>
  <c r="G167" i="33" s="1"/>
  <c r="M14" i="24"/>
  <c r="K14"/>
  <c r="I14"/>
  <c r="L13"/>
  <c r="J13"/>
  <c r="H13"/>
  <c r="L11"/>
  <c r="J11"/>
  <c r="H11"/>
  <c r="N11" s="1"/>
  <c r="L10"/>
  <c r="J10"/>
  <c r="H10"/>
  <c r="L9"/>
  <c r="J9"/>
  <c r="H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N7" s="1"/>
  <c r="M15" i="22"/>
  <c r="K15"/>
  <c r="I15"/>
  <c r="L14"/>
  <c r="K152" i="33" s="1"/>
  <c r="J14" i="22"/>
  <c r="I152" i="33" s="1"/>
  <c r="H14" i="22"/>
  <c r="G152" i="33" s="1"/>
  <c r="N13" i="24" l="1"/>
  <c r="M166" i="33" s="1"/>
  <c r="N10" i="62"/>
  <c r="N7" i="24"/>
  <c r="H14"/>
  <c r="M171" i="33"/>
  <c r="N9" i="62"/>
  <c r="L11"/>
  <c r="N7"/>
  <c r="G168" i="33"/>
  <c r="N8" i="62"/>
  <c r="H11"/>
  <c r="J11"/>
  <c r="G161" i="33"/>
  <c r="K161"/>
  <c r="G162"/>
  <c r="K162"/>
  <c r="G163"/>
  <c r="K163"/>
  <c r="I166"/>
  <c r="I161"/>
  <c r="I162"/>
  <c r="I163"/>
  <c r="G166"/>
  <c r="K166"/>
  <c r="N8" i="24"/>
  <c r="M161" i="33" s="1"/>
  <c r="N9" i="24"/>
  <c r="M162" i="33" s="1"/>
  <c r="N10" i="24"/>
  <c r="M160" i="33"/>
  <c r="I160"/>
  <c r="G160"/>
  <c r="K160"/>
  <c r="J14" i="24"/>
  <c r="G154" i="33"/>
  <c r="G155"/>
  <c r="K155"/>
  <c r="G156"/>
  <c r="K156"/>
  <c r="G157"/>
  <c r="K157"/>
  <c r="G158"/>
  <c r="K158"/>
  <c r="K154"/>
  <c r="I154"/>
  <c r="I155"/>
  <c r="I156"/>
  <c r="I157"/>
  <c r="I158"/>
  <c r="N8" i="23"/>
  <c r="N9"/>
  <c r="N10"/>
  <c r="N11"/>
  <c r="N12"/>
  <c r="M158" i="33" s="1"/>
  <c r="M153"/>
  <c r="I153"/>
  <c r="J13" i="23"/>
  <c r="G153" i="33"/>
  <c r="K153"/>
  <c r="H13" i="23"/>
  <c r="L13"/>
  <c r="N14" i="22"/>
  <c r="M152" i="33" s="1"/>
  <c r="M164"/>
  <c r="I164"/>
  <c r="G164"/>
  <c r="K164"/>
  <c r="L14" i="24"/>
  <c r="M154" i="33" l="1"/>
  <c r="M170"/>
  <c r="M167"/>
  <c r="N14" i="24"/>
  <c r="K185" i="33"/>
  <c r="G185"/>
  <c r="I185"/>
  <c r="N13" i="23"/>
  <c r="M169" i="33"/>
  <c r="M168"/>
  <c r="N11" i="62"/>
  <c r="M163" i="33"/>
  <c r="M156"/>
  <c r="M157"/>
  <c r="M155"/>
  <c r="L13" i="22"/>
  <c r="J13"/>
  <c r="I151" i="33" s="1"/>
  <c r="H13" i="22"/>
  <c r="G151" i="33" s="1"/>
  <c r="L12" i="22"/>
  <c r="J12"/>
  <c r="H12"/>
  <c r="L11"/>
  <c r="J11"/>
  <c r="H11"/>
  <c r="L10"/>
  <c r="J10"/>
  <c r="H10"/>
  <c r="L9"/>
  <c r="J9"/>
  <c r="H9"/>
  <c r="L7"/>
  <c r="J7"/>
  <c r="H7"/>
  <c r="M15" i="21"/>
  <c r="K15"/>
  <c r="I15"/>
  <c r="J14"/>
  <c r="H14"/>
  <c r="L13"/>
  <c r="J13"/>
  <c r="H13"/>
  <c r="L12"/>
  <c r="J12"/>
  <c r="H12"/>
  <c r="L11"/>
  <c r="J11"/>
  <c r="H11"/>
  <c r="J10"/>
  <c r="H10"/>
  <c r="J9"/>
  <c r="H9"/>
  <c r="L8"/>
  <c r="J8"/>
  <c r="H8"/>
  <c r="N8" s="1"/>
  <c r="M138" i="33" s="1"/>
  <c r="J7" i="21"/>
  <c r="H7"/>
  <c r="M13" i="20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2" i="19"/>
  <c r="K12"/>
  <c r="I12"/>
  <c r="L11"/>
  <c r="J11"/>
  <c r="H11"/>
  <c r="L10"/>
  <c r="J10"/>
  <c r="H10"/>
  <c r="N10" s="1"/>
  <c r="L9"/>
  <c r="J9"/>
  <c r="H9"/>
  <c r="L8"/>
  <c r="J8"/>
  <c r="H8"/>
  <c r="M15" i="18"/>
  <c r="L15"/>
  <c r="K15"/>
  <c r="I15"/>
  <c r="J14"/>
  <c r="H14"/>
  <c r="J13"/>
  <c r="H13"/>
  <c r="J12"/>
  <c r="H12"/>
  <c r="J11"/>
  <c r="H11"/>
  <c r="J10"/>
  <c r="H10"/>
  <c r="J9"/>
  <c r="H9"/>
  <c r="J8"/>
  <c r="J15" s="1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5" i="15"/>
  <c r="K15"/>
  <c r="I15"/>
  <c r="L14"/>
  <c r="J14"/>
  <c r="H14"/>
  <c r="L13"/>
  <c r="J13"/>
  <c r="H13"/>
  <c r="N13" s="1"/>
  <c r="L12"/>
  <c r="J12"/>
  <c r="H12"/>
  <c r="L11"/>
  <c r="K99" i="33" s="1"/>
  <c r="J11" i="15"/>
  <c r="I99" i="33" s="1"/>
  <c r="H11" i="15"/>
  <c r="N11" s="1"/>
  <c r="L10"/>
  <c r="K98" i="33" s="1"/>
  <c r="J10" i="15"/>
  <c r="I98" i="33" s="1"/>
  <c r="H10" i="15"/>
  <c r="G98" i="33" s="1"/>
  <c r="L9" i="15"/>
  <c r="N9" s="1"/>
  <c r="L8"/>
  <c r="J8"/>
  <c r="H8"/>
  <c r="L7"/>
  <c r="J7"/>
  <c r="H7"/>
  <c r="M12" i="61"/>
  <c r="L12"/>
  <c r="K12"/>
  <c r="I12"/>
  <c r="J9"/>
  <c r="I88" i="33" s="1"/>
  <c r="H9" i="61"/>
  <c r="G88" i="33" s="1"/>
  <c r="J8" i="61"/>
  <c r="I87" i="33" s="1"/>
  <c r="H8" i="61"/>
  <c r="G87" i="33" s="1"/>
  <c r="M13" i="14"/>
  <c r="K13"/>
  <c r="I13"/>
  <c r="J12"/>
  <c r="H12"/>
  <c r="J11"/>
  <c r="H11"/>
  <c r="J10"/>
  <c r="H10"/>
  <c r="J9"/>
  <c r="H9"/>
  <c r="J8"/>
  <c r="I90" i="33" s="1"/>
  <c r="H8" i="14"/>
  <c r="G90" i="33" s="1"/>
  <c r="M14" i="13"/>
  <c r="K14"/>
  <c r="I14"/>
  <c r="L13"/>
  <c r="J13"/>
  <c r="H13"/>
  <c r="L12"/>
  <c r="J12"/>
  <c r="H12"/>
  <c r="N9" i="19" l="1"/>
  <c r="M128" i="33" s="1"/>
  <c r="M185"/>
  <c r="N14" i="15"/>
  <c r="M102" i="33" s="1"/>
  <c r="N13" i="21"/>
  <c r="N12"/>
  <c r="M142" i="33" s="1"/>
  <c r="N11" i="21"/>
  <c r="M141" i="33" s="1"/>
  <c r="N8" i="19"/>
  <c r="N7" i="15"/>
  <c r="N12"/>
  <c r="I147" i="33"/>
  <c r="G149"/>
  <c r="K149"/>
  <c r="G150"/>
  <c r="K150"/>
  <c r="N9" i="22"/>
  <c r="G147" i="33"/>
  <c r="K147"/>
  <c r="I149"/>
  <c r="I150"/>
  <c r="N11" i="22"/>
  <c r="N12"/>
  <c r="G145" i="33"/>
  <c r="K145"/>
  <c r="I145"/>
  <c r="N7" i="22"/>
  <c r="I138" i="33"/>
  <c r="I139"/>
  <c r="G140"/>
  <c r="I141"/>
  <c r="I142"/>
  <c r="I143"/>
  <c r="G144"/>
  <c r="J15" i="21"/>
  <c r="N10"/>
  <c r="N14"/>
  <c r="G138" i="33"/>
  <c r="K138"/>
  <c r="G139"/>
  <c r="I140"/>
  <c r="G141"/>
  <c r="K141"/>
  <c r="G142"/>
  <c r="K142"/>
  <c r="G143"/>
  <c r="K143"/>
  <c r="I144"/>
  <c r="N9" i="21"/>
  <c r="M139" i="33" s="1"/>
  <c r="L15" i="21"/>
  <c r="G137" i="33"/>
  <c r="N7" i="21"/>
  <c r="I137" i="33"/>
  <c r="H15" i="21"/>
  <c r="G132" i="33"/>
  <c r="K132"/>
  <c r="G133"/>
  <c r="K133"/>
  <c r="G134"/>
  <c r="K134"/>
  <c r="G135"/>
  <c r="K135"/>
  <c r="G136"/>
  <c r="K136"/>
  <c r="I132"/>
  <c r="I133"/>
  <c r="I134"/>
  <c r="I135"/>
  <c r="I136"/>
  <c r="N8" i="20"/>
  <c r="M132" i="33" s="1"/>
  <c r="N9" i="20"/>
  <c r="M133" i="33" s="1"/>
  <c r="N10" i="20"/>
  <c r="M134" i="33" s="1"/>
  <c r="N11" i="20"/>
  <c r="M135" i="33" s="1"/>
  <c r="G131"/>
  <c r="K131"/>
  <c r="I131"/>
  <c r="N7" i="20"/>
  <c r="H13"/>
  <c r="N12" s="1"/>
  <c r="J13"/>
  <c r="L13"/>
  <c r="M129" i="33"/>
  <c r="I128"/>
  <c r="I129"/>
  <c r="G130"/>
  <c r="K130"/>
  <c r="G128"/>
  <c r="K128"/>
  <c r="G129"/>
  <c r="K129"/>
  <c r="I130"/>
  <c r="M127"/>
  <c r="I127"/>
  <c r="G127"/>
  <c r="K127"/>
  <c r="H12" i="19"/>
  <c r="N11" s="1"/>
  <c r="J12"/>
  <c r="L12"/>
  <c r="I121" i="33"/>
  <c r="G122"/>
  <c r="I123"/>
  <c r="G124"/>
  <c r="I125"/>
  <c r="G126"/>
  <c r="N10" i="18"/>
  <c r="N12"/>
  <c r="N14"/>
  <c r="M126" i="33" s="1"/>
  <c r="G121"/>
  <c r="I122"/>
  <c r="G123"/>
  <c r="I124"/>
  <c r="G125"/>
  <c r="I126"/>
  <c r="N9" i="18"/>
  <c r="N11"/>
  <c r="N13"/>
  <c r="G120" i="33"/>
  <c r="N8" i="18"/>
  <c r="I120" i="33"/>
  <c r="H15" i="18"/>
  <c r="G113" i="33"/>
  <c r="K113"/>
  <c r="G114"/>
  <c r="K114"/>
  <c r="I115"/>
  <c r="G116"/>
  <c r="I117"/>
  <c r="G118"/>
  <c r="K118"/>
  <c r="G119"/>
  <c r="K119"/>
  <c r="N12" i="17"/>
  <c r="L16"/>
  <c r="I113" i="33"/>
  <c r="I114"/>
  <c r="N10" i="17"/>
  <c r="G115" i="33"/>
  <c r="I116"/>
  <c r="G117"/>
  <c r="I118"/>
  <c r="I119"/>
  <c r="N9" i="17"/>
  <c r="N11"/>
  <c r="N13"/>
  <c r="N14"/>
  <c r="N15"/>
  <c r="M119" i="33" s="1"/>
  <c r="G112"/>
  <c r="N8" i="17"/>
  <c r="I112" i="33"/>
  <c r="H16" i="17"/>
  <c r="J16"/>
  <c r="G104" i="33"/>
  <c r="G105"/>
  <c r="G106"/>
  <c r="I107"/>
  <c r="G109"/>
  <c r="I110"/>
  <c r="G111"/>
  <c r="N9" i="16"/>
  <c r="N10"/>
  <c r="N11"/>
  <c r="N14"/>
  <c r="I104" i="33"/>
  <c r="I105"/>
  <c r="I106"/>
  <c r="G107"/>
  <c r="I109"/>
  <c r="G110"/>
  <c r="I111"/>
  <c r="N12" i="16"/>
  <c r="M107" i="33" s="1"/>
  <c r="N15" i="16"/>
  <c r="G103" i="33"/>
  <c r="N8" i="16"/>
  <c r="I103" i="33"/>
  <c r="H17" i="16"/>
  <c r="N16" s="1"/>
  <c r="J17"/>
  <c r="M100" i="33"/>
  <c r="M99"/>
  <c r="M101"/>
  <c r="G96"/>
  <c r="K96"/>
  <c r="K97"/>
  <c r="I100"/>
  <c r="I101"/>
  <c r="I102"/>
  <c r="I96"/>
  <c r="M97"/>
  <c r="N10" i="15"/>
  <c r="G99" i="33"/>
  <c r="G100"/>
  <c r="K100"/>
  <c r="G101"/>
  <c r="K101"/>
  <c r="G102"/>
  <c r="K102"/>
  <c r="N8" i="15"/>
  <c r="M95" i="33"/>
  <c r="I95"/>
  <c r="H15" i="15"/>
  <c r="G95" i="33"/>
  <c r="K95"/>
  <c r="J15" i="15"/>
  <c r="L15"/>
  <c r="N9" i="61"/>
  <c r="J12"/>
  <c r="N8"/>
  <c r="H12"/>
  <c r="I91" i="33"/>
  <c r="G93"/>
  <c r="I94"/>
  <c r="N11" i="14"/>
  <c r="L13"/>
  <c r="I92" i="33"/>
  <c r="G91"/>
  <c r="G92"/>
  <c r="I93"/>
  <c r="G94"/>
  <c r="N9" i="14"/>
  <c r="N10"/>
  <c r="N12"/>
  <c r="N8"/>
  <c r="H13"/>
  <c r="J13"/>
  <c r="N12" i="13"/>
  <c r="G86" i="33"/>
  <c r="G85"/>
  <c r="K85"/>
  <c r="I86"/>
  <c r="N13" i="13"/>
  <c r="I85" i="33"/>
  <c r="K86"/>
  <c r="L14" i="13"/>
  <c r="K151" i="33"/>
  <c r="N13" i="22"/>
  <c r="G148" i="33"/>
  <c r="H15" i="22"/>
  <c r="K148" i="33"/>
  <c r="L15" i="22"/>
  <c r="I148" i="33"/>
  <c r="J15" i="22"/>
  <c r="N10"/>
  <c r="J11" i="13"/>
  <c r="H11"/>
  <c r="J10"/>
  <c r="H10"/>
  <c r="J9"/>
  <c r="H9"/>
  <c r="J8"/>
  <c r="H8"/>
  <c r="J7"/>
  <c r="H7"/>
  <c r="M10" i="67"/>
  <c r="K10"/>
  <c r="I10"/>
  <c r="L9"/>
  <c r="K79" i="33" s="1"/>
  <c r="J9" i="67"/>
  <c r="I79" i="33" s="1"/>
  <c r="H9" i="67"/>
  <c r="G79" i="33" s="1"/>
  <c r="L8" i="67"/>
  <c r="K78" i="33" s="1"/>
  <c r="J8" i="67"/>
  <c r="I78" i="33" s="1"/>
  <c r="H8" i="67"/>
  <c r="G78" i="33" s="1"/>
  <c r="M13" i="12"/>
  <c r="K13"/>
  <c r="I13"/>
  <c r="L12"/>
  <c r="J12"/>
  <c r="H12"/>
  <c r="J11"/>
  <c r="H11"/>
  <c r="J10"/>
  <c r="H10"/>
  <c r="J8"/>
  <c r="H8"/>
  <c r="J7"/>
  <c r="H7"/>
  <c r="M13" i="11"/>
  <c r="K13"/>
  <c r="J13"/>
  <c r="I13"/>
  <c r="L12"/>
  <c r="J12"/>
  <c r="H12"/>
  <c r="L11"/>
  <c r="J11"/>
  <c r="H11"/>
  <c r="L10"/>
  <c r="J10"/>
  <c r="H10"/>
  <c r="L9"/>
  <c r="K68" i="33" s="1"/>
  <c r="J9" i="11"/>
  <c r="H9"/>
  <c r="G68" i="33" s="1"/>
  <c r="L8" i="11"/>
  <c r="J8"/>
  <c r="H8"/>
  <c r="L7"/>
  <c r="K66" i="33" s="1"/>
  <c r="J7" i="11"/>
  <c r="H7"/>
  <c r="G66" i="33" s="1"/>
  <c r="M14" i="10"/>
  <c r="K14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N8" s="1"/>
  <c r="M13" i="9"/>
  <c r="K13"/>
  <c r="I13"/>
  <c r="L12"/>
  <c r="K59" i="33" s="1"/>
  <c r="J12" i="9"/>
  <c r="I59" i="33" s="1"/>
  <c r="H12" i="9"/>
  <c r="G59" i="33" s="1"/>
  <c r="L11" i="9"/>
  <c r="K58" i="33" s="1"/>
  <c r="J11" i="9"/>
  <c r="I58" i="33" s="1"/>
  <c r="H11" i="9"/>
  <c r="G58" i="33" s="1"/>
  <c r="L10" i="9"/>
  <c r="K57" i="33" s="1"/>
  <c r="J10" i="9"/>
  <c r="I57" i="33" s="1"/>
  <c r="H10" i="9"/>
  <c r="G57" i="33" s="1"/>
  <c r="L9" i="9"/>
  <c r="J9"/>
  <c r="H9"/>
  <c r="N9" s="1"/>
  <c r="L8"/>
  <c r="L13" s="1"/>
  <c r="J8"/>
  <c r="H8"/>
  <c r="H13" s="1"/>
  <c r="M15" i="8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H15" s="1"/>
  <c r="M16" i="7"/>
  <c r="K16"/>
  <c r="I16"/>
  <c r="L15"/>
  <c r="J15"/>
  <c r="H15"/>
  <c r="N15" s="1"/>
  <c r="L14"/>
  <c r="J14"/>
  <c r="H14"/>
  <c r="N14" s="1"/>
  <c r="L13"/>
  <c r="J13"/>
  <c r="H13"/>
  <c r="N13" s="1"/>
  <c r="M45" i="33" s="1"/>
  <c r="N12" i="9" l="1"/>
  <c r="M59" i="33" s="1"/>
  <c r="J15" i="8"/>
  <c r="M143" i="33"/>
  <c r="N15" i="15"/>
  <c r="M149" i="33"/>
  <c r="M150"/>
  <c r="M147"/>
  <c r="M145"/>
  <c r="M140"/>
  <c r="M144"/>
  <c r="M137"/>
  <c r="N15" i="21"/>
  <c r="M136" i="33"/>
  <c r="M131"/>
  <c r="N13" i="20"/>
  <c r="M130" i="33"/>
  <c r="N12" i="19"/>
  <c r="M123" i="33"/>
  <c r="M122"/>
  <c r="M125"/>
  <c r="M121"/>
  <c r="M124"/>
  <c r="M120"/>
  <c r="N15" i="18"/>
  <c r="M118" i="33"/>
  <c r="M115"/>
  <c r="M114"/>
  <c r="M116"/>
  <c r="M117"/>
  <c r="M113"/>
  <c r="M112"/>
  <c r="N16" i="17"/>
  <c r="M109" i="33"/>
  <c r="M106"/>
  <c r="M104"/>
  <c r="M111"/>
  <c r="M110"/>
  <c r="M105"/>
  <c r="M103"/>
  <c r="N17" i="16"/>
  <c r="M96" i="33"/>
  <c r="M98"/>
  <c r="M88"/>
  <c r="M87"/>
  <c r="N12" i="61"/>
  <c r="M94" i="33"/>
  <c r="M91"/>
  <c r="M93"/>
  <c r="M92"/>
  <c r="M90"/>
  <c r="N13" i="14"/>
  <c r="G81" i="33"/>
  <c r="I82"/>
  <c r="G83"/>
  <c r="I84"/>
  <c r="M85"/>
  <c r="N8" i="13"/>
  <c r="N10"/>
  <c r="I81" i="33"/>
  <c r="G82"/>
  <c r="I83"/>
  <c r="G84"/>
  <c r="M86"/>
  <c r="N9" i="13"/>
  <c r="M82" i="33" s="1"/>
  <c r="N11" i="13"/>
  <c r="G80" i="33"/>
  <c r="H14" i="13"/>
  <c r="N7"/>
  <c r="I80" i="33"/>
  <c r="J14" i="13"/>
  <c r="N8" i="67"/>
  <c r="H10"/>
  <c r="N9" s="1"/>
  <c r="M79" i="33" s="1"/>
  <c r="J10" i="67"/>
  <c r="L10"/>
  <c r="G73" i="33"/>
  <c r="G75"/>
  <c r="I76"/>
  <c r="G77"/>
  <c r="K77"/>
  <c r="N8" i="12"/>
  <c r="M73" i="33" s="1"/>
  <c r="N10" i="12"/>
  <c r="L13"/>
  <c r="I73" i="33"/>
  <c r="I75"/>
  <c r="G76"/>
  <c r="I77"/>
  <c r="N11" i="12"/>
  <c r="M76" i="33" s="1"/>
  <c r="N12" i="12"/>
  <c r="G72" i="33"/>
  <c r="N7" i="12"/>
  <c r="I72" i="33"/>
  <c r="H13" i="12"/>
  <c r="J13"/>
  <c r="G71" i="33"/>
  <c r="K71"/>
  <c r="N12" i="11"/>
  <c r="G70" i="33"/>
  <c r="K70"/>
  <c r="N11" i="11"/>
  <c r="G69" i="33"/>
  <c r="K69"/>
  <c r="N10" i="11"/>
  <c r="N9"/>
  <c r="M68" i="33" s="1"/>
  <c r="G67"/>
  <c r="K67"/>
  <c r="N8" i="11"/>
  <c r="N7"/>
  <c r="H13"/>
  <c r="L13"/>
  <c r="G61" i="33"/>
  <c r="K61"/>
  <c r="G62"/>
  <c r="K62"/>
  <c r="G63"/>
  <c r="K63"/>
  <c r="G64"/>
  <c r="K64"/>
  <c r="G65"/>
  <c r="K65"/>
  <c r="I61"/>
  <c r="I62"/>
  <c r="I63"/>
  <c r="I64"/>
  <c r="I65"/>
  <c r="N9" i="10"/>
  <c r="N10"/>
  <c r="N11"/>
  <c r="N12"/>
  <c r="N13"/>
  <c r="M60" i="33"/>
  <c r="I60"/>
  <c r="G60"/>
  <c r="K60"/>
  <c r="H14" i="10"/>
  <c r="J14"/>
  <c r="L14"/>
  <c r="M56" i="33"/>
  <c r="I56"/>
  <c r="N10" i="9"/>
  <c r="N11"/>
  <c r="M58" i="33" s="1"/>
  <c r="G56"/>
  <c r="K56"/>
  <c r="I55"/>
  <c r="N8" i="9"/>
  <c r="J13"/>
  <c r="G55" i="33"/>
  <c r="K55"/>
  <c r="G49"/>
  <c r="K49"/>
  <c r="G50"/>
  <c r="K50"/>
  <c r="G51"/>
  <c r="K51"/>
  <c r="G52"/>
  <c r="K52"/>
  <c r="G53"/>
  <c r="K53"/>
  <c r="G54"/>
  <c r="K54"/>
  <c r="I49"/>
  <c r="I50"/>
  <c r="I51"/>
  <c r="I52"/>
  <c r="I53"/>
  <c r="I54"/>
  <c r="N9" i="8"/>
  <c r="M49" i="33" s="1"/>
  <c r="N10" i="8"/>
  <c r="N11"/>
  <c r="N12"/>
  <c r="N13"/>
  <c r="N14"/>
  <c r="K48" i="33"/>
  <c r="L15" i="8"/>
  <c r="G48" i="33"/>
  <c r="I48"/>
  <c r="N8" i="8"/>
  <c r="M47" i="33"/>
  <c r="M46"/>
  <c r="K45"/>
  <c r="I45"/>
  <c r="I46"/>
  <c r="I47"/>
  <c r="G45"/>
  <c r="G46"/>
  <c r="K46"/>
  <c r="G47"/>
  <c r="K47"/>
  <c r="M151"/>
  <c r="M148"/>
  <c r="N15" i="22"/>
  <c r="L12" i="7"/>
  <c r="J12"/>
  <c r="H12"/>
  <c r="N14" i="10" l="1"/>
  <c r="M81" i="33"/>
  <c r="M84"/>
  <c r="M83"/>
  <c r="M80"/>
  <c r="N14" i="13"/>
  <c r="M78" i="33"/>
  <c r="N10" i="67"/>
  <c r="M77" i="33"/>
  <c r="M75"/>
  <c r="M72"/>
  <c r="N13" i="12"/>
  <c r="M71" i="33"/>
  <c r="M70"/>
  <c r="M69"/>
  <c r="M67"/>
  <c r="M66"/>
  <c r="N13" i="11"/>
  <c r="M65" i="33"/>
  <c r="M63"/>
  <c r="M61"/>
  <c r="M64"/>
  <c r="M62"/>
  <c r="M57"/>
  <c r="M55"/>
  <c r="N13" i="9"/>
  <c r="M53" i="33"/>
  <c r="M51"/>
  <c r="M54"/>
  <c r="M52"/>
  <c r="M50"/>
  <c r="M48"/>
  <c r="N15" i="8"/>
  <c r="G44" i="33"/>
  <c r="K44"/>
  <c r="I44"/>
  <c r="N12" i="7"/>
  <c r="M44" i="33" s="1"/>
  <c r="L11" i="7"/>
  <c r="J11"/>
  <c r="H11"/>
  <c r="I43" i="33" l="1"/>
  <c r="G43"/>
  <c r="K43"/>
  <c r="N11" i="7"/>
  <c r="M43" i="33" s="1"/>
  <c r="L10" i="7"/>
  <c r="J10"/>
  <c r="H10"/>
  <c r="L9"/>
  <c r="K41" i="33" s="1"/>
  <c r="J9" i="7"/>
  <c r="I41" i="33" s="1"/>
  <c r="H9" i="7"/>
  <c r="G41" i="33" s="1"/>
  <c r="L8" i="7"/>
  <c r="J8"/>
  <c r="H8"/>
  <c r="L7"/>
  <c r="J7"/>
  <c r="H7"/>
  <c r="H16" s="1"/>
  <c r="M12" i="6"/>
  <c r="K12"/>
  <c r="I12"/>
  <c r="L11"/>
  <c r="J11"/>
  <c r="H11"/>
  <c r="N11" s="1"/>
  <c r="M38" i="33" s="1"/>
  <c r="L10" i="6"/>
  <c r="J10"/>
  <c r="H10"/>
  <c r="L9"/>
  <c r="J9"/>
  <c r="H9"/>
  <c r="N9" s="1"/>
  <c r="L8"/>
  <c r="J8"/>
  <c r="H8"/>
  <c r="L7"/>
  <c r="J7"/>
  <c r="H7"/>
  <c r="M10" i="5"/>
  <c r="K10"/>
  <c r="I10"/>
  <c r="J9"/>
  <c r="H9"/>
  <c r="J8"/>
  <c r="H8"/>
  <c r="L7"/>
  <c r="J7"/>
  <c r="H7"/>
  <c r="M10" i="4"/>
  <c r="K10"/>
  <c r="I10"/>
  <c r="J9"/>
  <c r="H9"/>
  <c r="L8"/>
  <c r="J8"/>
  <c r="H8"/>
  <c r="N8" s="1"/>
  <c r="M29" i="33" s="1"/>
  <c r="L7" i="4"/>
  <c r="J7"/>
  <c r="H7"/>
  <c r="N8" i="7" l="1"/>
  <c r="N10" i="6"/>
  <c r="N7" i="4"/>
  <c r="M28" i="33" s="1"/>
  <c r="I40"/>
  <c r="I42"/>
  <c r="N9" i="7"/>
  <c r="G40" i="33"/>
  <c r="K40"/>
  <c r="G42"/>
  <c r="N10" i="7"/>
  <c r="M42" i="33" s="1"/>
  <c r="K42"/>
  <c r="G39"/>
  <c r="K39"/>
  <c r="L16" i="7"/>
  <c r="I39" i="33"/>
  <c r="J16" i="7"/>
  <c r="N7"/>
  <c r="M36" i="33"/>
  <c r="G35"/>
  <c r="K35"/>
  <c r="I36"/>
  <c r="I37"/>
  <c r="I38"/>
  <c r="I35"/>
  <c r="N8" i="6"/>
  <c r="G36" i="33"/>
  <c r="K36"/>
  <c r="G37"/>
  <c r="K37"/>
  <c r="G38"/>
  <c r="K38"/>
  <c r="G34"/>
  <c r="K34"/>
  <c r="I34"/>
  <c r="N7" i="6"/>
  <c r="H12"/>
  <c r="J12"/>
  <c r="L12"/>
  <c r="G32" i="33"/>
  <c r="I33"/>
  <c r="N8" i="5"/>
  <c r="I32" i="33"/>
  <c r="G33"/>
  <c r="N9" i="5"/>
  <c r="J10"/>
  <c r="G31" i="33"/>
  <c r="I31"/>
  <c r="N7" i="5"/>
  <c r="K31" i="33"/>
  <c r="H10" i="5"/>
  <c r="L10"/>
  <c r="I28" i="33"/>
  <c r="I29"/>
  <c r="I30"/>
  <c r="G28"/>
  <c r="K28"/>
  <c r="G29"/>
  <c r="K29"/>
  <c r="G30"/>
  <c r="N9" i="4"/>
  <c r="M13" i="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4" i="2"/>
  <c r="L14"/>
  <c r="K14"/>
  <c r="I14"/>
  <c r="J13"/>
  <c r="H13"/>
  <c r="J12"/>
  <c r="H12"/>
  <c r="J10"/>
  <c r="H10"/>
  <c r="J9"/>
  <c r="I17" i="33" s="1"/>
  <c r="H9" i="2"/>
  <c r="G17" i="33" s="1"/>
  <c r="J8" i="2"/>
  <c r="H8"/>
  <c r="J7"/>
  <c r="I15" i="33" s="1"/>
  <c r="H7" i="2"/>
  <c r="G15" i="33" s="1"/>
  <c r="M16" i="1"/>
  <c r="L16"/>
  <c r="K16"/>
  <c r="I16"/>
  <c r="J15"/>
  <c r="I14" i="33" s="1"/>
  <c r="H15" i="1"/>
  <c r="G14" i="33" s="1"/>
  <c r="J14" i="1"/>
  <c r="I13" i="33" s="1"/>
  <c r="H14" i="1"/>
  <c r="G13" i="33" s="1"/>
  <c r="J13" i="1"/>
  <c r="I12" i="33" s="1"/>
  <c r="H13" i="1"/>
  <c r="G12" i="33" s="1"/>
  <c r="J12" i="1"/>
  <c r="I11" i="33" s="1"/>
  <c r="H12" i="1"/>
  <c r="G11" i="33" s="1"/>
  <c r="J11" i="1"/>
  <c r="I10" i="33" s="1"/>
  <c r="H11" i="1"/>
  <c r="G10" i="33" s="1"/>
  <c r="J10" i="1"/>
  <c r="I9" i="33" s="1"/>
  <c r="H10" i="1"/>
  <c r="G9" i="33" s="1"/>
  <c r="J9" i="1"/>
  <c r="I8" i="33" s="1"/>
  <c r="H9" i="1"/>
  <c r="G8" i="33" s="1"/>
  <c r="J8" i="1"/>
  <c r="I7" i="33" s="1"/>
  <c r="H8" i="1"/>
  <c r="G7" i="33" s="1"/>
  <c r="J7" i="1"/>
  <c r="I6" i="33" s="1"/>
  <c r="H7" i="1"/>
  <c r="G6" i="33" s="1"/>
  <c r="M40" l="1"/>
  <c r="N16" i="7"/>
  <c r="J13" i="3"/>
  <c r="M37" i="33"/>
  <c r="M41"/>
  <c r="M39"/>
  <c r="M35"/>
  <c r="M34"/>
  <c r="N12" i="6"/>
  <c r="M32" i="33"/>
  <c r="M33"/>
  <c r="M31"/>
  <c r="N10" i="5"/>
  <c r="M30" i="33"/>
  <c r="N10" i="4"/>
  <c r="J10"/>
  <c r="H10"/>
  <c r="L10"/>
  <c r="G23" i="33"/>
  <c r="K23"/>
  <c r="G24"/>
  <c r="K24"/>
  <c r="G25"/>
  <c r="K25"/>
  <c r="G26"/>
  <c r="K26"/>
  <c r="G27"/>
  <c r="K27"/>
  <c r="I23"/>
  <c r="I24"/>
  <c r="I25"/>
  <c r="I26"/>
  <c r="I27"/>
  <c r="N8" i="3"/>
  <c r="M23" i="33" s="1"/>
  <c r="N9" i="3"/>
  <c r="N10"/>
  <c r="N11"/>
  <c r="N12"/>
  <c r="M27" i="33" s="1"/>
  <c r="G22"/>
  <c r="K22"/>
  <c r="H13" i="3"/>
  <c r="L13"/>
  <c r="I22" i="33"/>
  <c r="N7" i="3"/>
  <c r="I16" i="33"/>
  <c r="N9" i="2"/>
  <c r="M17" i="33" s="1"/>
  <c r="G18"/>
  <c r="G20"/>
  <c r="I21"/>
  <c r="N10" i="2"/>
  <c r="N12"/>
  <c r="G16" i="33"/>
  <c r="I18"/>
  <c r="I20"/>
  <c r="G21"/>
  <c r="N8" i="2"/>
  <c r="M16" i="33" s="1"/>
  <c r="N13" i="2"/>
  <c r="N7"/>
  <c r="H14"/>
  <c r="J14"/>
  <c r="N9" i="1"/>
  <c r="M8" i="33" s="1"/>
  <c r="N11" i="1"/>
  <c r="M10" i="33" s="1"/>
  <c r="N13" i="1"/>
  <c r="M12" i="33" s="1"/>
  <c r="N15" i="1"/>
  <c r="M14" i="33" s="1"/>
  <c r="N8" i="1"/>
  <c r="M7" i="33" s="1"/>
  <c r="N10" i="1"/>
  <c r="M9" i="33" s="1"/>
  <c r="N12" i="1"/>
  <c r="M11" i="33" s="1"/>
  <c r="N14" i="1"/>
  <c r="M13" i="33" s="1"/>
  <c r="H16" i="1"/>
  <c r="J16"/>
  <c r="N7"/>
  <c r="M24" i="33" l="1"/>
  <c r="I159"/>
  <c r="I250" s="1"/>
  <c r="H250" s="1"/>
  <c r="G159"/>
  <c r="G250" s="1"/>
  <c r="K159"/>
  <c r="K250" s="1"/>
  <c r="J250" s="1"/>
  <c r="M25"/>
  <c r="M26"/>
  <c r="M22"/>
  <c r="N13" i="3"/>
  <c r="M20" i="33"/>
  <c r="M21"/>
  <c r="M18"/>
  <c r="M15"/>
  <c r="N14" i="2"/>
  <c r="M6" i="33"/>
  <c r="N16" i="1"/>
  <c r="M159" i="33" l="1"/>
  <c r="M250" s="1"/>
</calcChain>
</file>

<file path=xl/sharedStrings.xml><?xml version="1.0" encoding="utf-8"?>
<sst xmlns="http://schemas.openxmlformats.org/spreadsheetml/2006/main" count="2263" uniqueCount="506">
  <si>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</si>
  <si>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</si>
  <si>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</si>
  <si>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</si>
  <si>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</si>
  <si>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</si>
  <si>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</si>
  <si>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</si>
  <si>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</si>
  <si>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</si>
  <si>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</si>
  <si>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</si>
  <si>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</si>
  <si>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</si>
  <si>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</si>
  <si>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</si>
  <si>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</si>
  <si>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</si>
  <si>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</si>
  <si>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</si>
  <si>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</si>
  <si>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</si>
  <si>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</si>
  <si>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</si>
  <si>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</si>
  <si>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</si>
  <si>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</si>
  <si>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</si>
  <si>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</si>
  <si>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</si>
  <si>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SR. JOSE SANTIAGO CORONADO VALENCIA</t>
  </si>
  <si>
    <t>LCP JOSE LUIS ANAYA RICO</t>
  </si>
  <si>
    <t>PRESIDENTE MUNICIPAL</t>
  </si>
  <si>
    <t>ENCARGADO DE LA HACIENDA MPAL.</t>
  </si>
  <si>
    <t>JOSE SANTIAGO CORONADO VALENCIA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</si>
  <si>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</si>
  <si>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</si>
  <si>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</si>
  <si>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</si>
  <si>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</si>
  <si>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</si>
  <si>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</si>
  <si>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</si>
  <si>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</si>
  <si>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</si>
  <si>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</si>
  <si>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</si>
  <si>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</si>
  <si>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</si>
  <si>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</si>
  <si>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</si>
  <si>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</si>
  <si>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</si>
  <si>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</si>
  <si>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</si>
  <si>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</si>
  <si>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</si>
  <si>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</si>
  <si>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</si>
  <si>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</si>
  <si>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</si>
  <si>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</si>
  <si>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</si>
  <si>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</si>
  <si>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</si>
  <si>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</si>
  <si>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</si>
  <si>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</si>
  <si>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</si>
  <si>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</si>
  <si>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</si>
  <si>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</si>
  <si>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</si>
  <si>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</si>
  <si>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</si>
  <si>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</si>
  <si>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</si>
  <si>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</si>
  <si>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</si>
  <si>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</si>
  <si>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</si>
  <si>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</si>
  <si>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</si>
  <si>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</si>
  <si>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</si>
  <si>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</si>
  <si>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</si>
  <si>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</si>
  <si>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</si>
  <si>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</si>
  <si>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</si>
  <si>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</si>
  <si>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</si>
  <si>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</si>
  <si>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</si>
  <si>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</si>
  <si>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</si>
  <si>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</si>
  <si>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</si>
  <si>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</si>
  <si>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</si>
  <si>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</si>
  <si>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</si>
  <si>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</si>
  <si>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</si>
  <si>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</si>
  <si>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</si>
  <si>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</si>
  <si>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</si>
  <si>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</si>
  <si>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</si>
  <si>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</si>
  <si>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</si>
  <si>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</si>
  <si>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</si>
  <si>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</si>
  <si>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</si>
  <si>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</si>
  <si>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</si>
  <si>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</si>
  <si>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</si>
  <si>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</si>
  <si>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</si>
  <si>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</si>
  <si>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</si>
  <si>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</si>
  <si>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</si>
  <si>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</si>
  <si>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</si>
  <si>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</si>
  <si>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</si>
  <si>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</si>
  <si>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</si>
  <si>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</si>
  <si>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</si>
  <si>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</si>
  <si>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</si>
  <si>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</si>
  <si>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</si>
  <si>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</si>
  <si>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</si>
  <si>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</si>
  <si>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</si>
  <si>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</si>
  <si>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</si>
  <si>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</si>
  <si>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</si>
  <si>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</si>
  <si>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</si>
  <si>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</si>
  <si>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</si>
  <si>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</si>
  <si>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</si>
  <si>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</si>
  <si>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</si>
  <si>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</si>
  <si>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</si>
  <si>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</si>
  <si>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</si>
  <si>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</si>
  <si>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</si>
  <si>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</si>
  <si>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</si>
  <si>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</si>
  <si>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</si>
  <si>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</si>
  <si>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</si>
  <si>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</si>
  <si>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ADRIANA MARIA FLORES MORENO</t>
  </si>
  <si>
    <t>JEFE DE EGRESOS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</si>
  <si>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</si>
  <si>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</si>
  <si>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</si>
  <si>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</si>
  <si>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</si>
  <si>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</si>
  <si>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</si>
  <si>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</si>
  <si>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</si>
  <si>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</si>
  <si>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</si>
  <si>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</si>
  <si>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</si>
  <si>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</si>
  <si>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</si>
  <si>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</si>
  <si>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</si>
  <si>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</si>
  <si>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</si>
  <si>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</si>
  <si>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</si>
  <si>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</si>
  <si>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</si>
  <si>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</si>
  <si>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</si>
  <si>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</si>
  <si>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</si>
  <si>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</si>
  <si>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</si>
  <si>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</si>
  <si>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</si>
  <si>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</si>
  <si>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</si>
  <si>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</si>
  <si>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</si>
  <si>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</si>
  <si>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</si>
  <si>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</si>
  <si>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</si>
  <si>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</si>
  <si>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</si>
  <si>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</si>
  <si>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</si>
  <si>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</si>
  <si>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</si>
  <si>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</si>
  <si>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</si>
  <si>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</si>
  <si>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</si>
  <si>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</si>
  <si>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</si>
  <si>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</si>
  <si>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</si>
  <si>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</si>
  <si>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</si>
  <si>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</si>
  <si>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</si>
  <si>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</si>
  <si>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</si>
  <si>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</si>
  <si>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</si>
  <si>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</si>
  <si>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</si>
  <si>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</si>
  <si>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</si>
  <si>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</si>
  <si>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</si>
  <si>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</si>
  <si>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</si>
  <si>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</si>
  <si>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</si>
  <si>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</si>
  <si>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</si>
  <si>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</si>
  <si>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</si>
  <si>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</si>
  <si>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</si>
  <si>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</si>
  <si>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</si>
  <si>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</si>
  <si>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</si>
  <si>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</si>
  <si>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</si>
  <si>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</si>
  <si>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</si>
  <si>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</si>
  <si>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</si>
  <si>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</si>
  <si>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</si>
  <si>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</si>
  <si>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</si>
  <si>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</si>
  <si>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</si>
  <si>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</si>
  <si>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</si>
  <si>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</si>
  <si>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</si>
  <si>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</si>
  <si>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</si>
  <si>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</si>
  <si>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</si>
  <si>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</si>
  <si>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</si>
  <si>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</si>
  <si>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</si>
  <si>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</si>
  <si>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</si>
  <si>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</si>
  <si>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</si>
  <si>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</si>
  <si>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</si>
  <si>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</si>
  <si>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</si>
  <si>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</si>
  <si>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</si>
  <si>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</si>
  <si>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</si>
  <si>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</si>
  <si>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</si>
  <si>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</si>
  <si>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</si>
  <si>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</si>
  <si>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</si>
  <si>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</si>
  <si>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</si>
  <si>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</si>
  <si>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</si>
  <si>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</si>
  <si>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</si>
  <si>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</si>
  <si>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</si>
  <si>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</si>
  <si>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</si>
  <si>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</si>
  <si>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</si>
  <si>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</si>
  <si>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</si>
  <si>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</si>
  <si>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</si>
  <si>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</si>
  <si>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</si>
  <si>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</si>
  <si>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</si>
  <si>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</si>
  <si>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</si>
  <si>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</si>
  <si>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</si>
  <si>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</si>
  <si>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</si>
  <si>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</si>
  <si>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</si>
  <si>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</si>
  <si>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</si>
  <si>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</si>
  <si>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</si>
  <si>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</si>
  <si>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</si>
  <si>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</si>
  <si>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</si>
  <si>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</si>
  <si>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</si>
  <si>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</si>
  <si>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</si>
  <si>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</si>
  <si>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</si>
  <si>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</si>
  <si>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</si>
  <si>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</si>
  <si>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</si>
  <si>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JULIETA B. MORALES QUINTERO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</si>
  <si>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</si>
  <si>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</si>
  <si>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</si>
  <si>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</si>
  <si>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</si>
  <si>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</si>
  <si>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</si>
  <si>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</si>
  <si>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</si>
  <si>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</si>
  <si>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</si>
  <si>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</si>
  <si>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</si>
  <si>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</si>
  <si>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</si>
  <si>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</si>
  <si>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</si>
  <si>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</si>
  <si>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</si>
  <si>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</si>
  <si>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</si>
  <si>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</si>
  <si>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</si>
  <si>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</si>
  <si>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</si>
  <si>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</si>
  <si>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</si>
  <si>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</si>
  <si>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</si>
  <si>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</si>
  <si>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</si>
  <si>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</si>
  <si>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</si>
  <si>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</si>
  <si>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</si>
  <si>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</si>
  <si>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</si>
  <si>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</si>
  <si>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</si>
  <si>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</si>
  <si>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</si>
  <si>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</si>
  <si>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</si>
  <si>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</si>
  <si>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</si>
  <si>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</si>
  <si>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</si>
  <si>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</si>
  <si>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</si>
  <si>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</si>
  <si>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</si>
  <si>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</si>
  <si>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</si>
  <si>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</si>
  <si>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</si>
  <si>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</si>
  <si>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</si>
  <si>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</si>
  <si>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</si>
  <si>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</si>
  <si>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</si>
  <si>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VICTOR SALAZAR FONTANELI</t>
  </si>
  <si>
    <t>FERNANDO GARCIA HERNANDEZ</t>
  </si>
  <si>
    <t>OBRAS PUBLICAS/ PROYECTOS</t>
  </si>
  <si>
    <t>LUIS FERNANDO VALDEZ ZAMORANO</t>
  </si>
  <si>
    <t>AGUSTINA CORTEZ NEGRETE</t>
  </si>
  <si>
    <t>DIRECTOR OBRAS PUBLICAS</t>
  </si>
  <si>
    <t>JOSE GUSTAVO LOPEZ BARBOSA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</si>
  <si>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</si>
  <si>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</si>
  <si>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</si>
  <si>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</si>
  <si>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</si>
  <si>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</si>
  <si>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</si>
  <si>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</si>
  <si>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</si>
  <si>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LAURA PATRICIA RIVERA MORENO</t>
  </si>
  <si>
    <t>AUXILIAR JURIDICO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</si>
  <si>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</si>
  <si>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</si>
  <si>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</si>
  <si>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</si>
  <si>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</si>
  <si>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</si>
  <si>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</si>
  <si>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</si>
  <si>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</si>
  <si>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</si>
  <si>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EMILIO SILVA HERNANDEZ</t>
  </si>
  <si>
    <t>PAULA ELVIA HERNANDEZ DOMINGUEZ</t>
  </si>
  <si>
    <t>DIRECTORA</t>
  </si>
  <si>
    <t>SILVIA MARTINEZ ANDRADE</t>
  </si>
  <si>
    <t>PEDRO GONZALEZ CORTES</t>
  </si>
  <si>
    <t>JORGE RAMON FLORES RODRIGUEZ</t>
  </si>
  <si>
    <t>MECANICO</t>
  </si>
  <si>
    <t>ERNESTO GALINDO GONZALEZ</t>
  </si>
  <si>
    <t>ELIGIO VARGAS VALENCIA</t>
  </si>
  <si>
    <t>ISRAEL SANCHEZ VEGA</t>
  </si>
  <si>
    <t>JOSE ENRIQUE GONZALEZ CEJA</t>
  </si>
  <si>
    <t>SUPERVISOR DE OBRA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</si>
  <si>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</si>
  <si>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</si>
  <si>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</si>
  <si>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</si>
  <si>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</si>
  <si>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</si>
  <si>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</si>
  <si>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</si>
  <si>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</si>
  <si>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</si>
  <si>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</si>
  <si>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</si>
  <si>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</si>
  <si>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0455270154</t>
  </si>
  <si>
    <t>0455040981</t>
  </si>
  <si>
    <t>0455854261</t>
  </si>
  <si>
    <t>0455056837</t>
  </si>
  <si>
    <t>0455842875</t>
  </si>
  <si>
    <t>JESSICA IVONNE YAÑEZ RUIZ</t>
  </si>
  <si>
    <t>ADMINISTRADOR</t>
  </si>
  <si>
    <t>EMILIO DIAZ RIVAS</t>
  </si>
  <si>
    <t>BRENDA CHAVEZ CARDENAS</t>
  </si>
  <si>
    <t>JOSE ANTONIO GARCIA CHAVARRIA</t>
  </si>
  <si>
    <t>CARLOS IVAN RAMIREZ RAMOS</t>
  </si>
  <si>
    <t>ALMACEN</t>
  </si>
  <si>
    <t>JEFE DE ALMACEN</t>
  </si>
  <si>
    <t>0458519757</t>
  </si>
  <si>
    <t>SERGIO NUÑO OROZCO</t>
  </si>
  <si>
    <t>SANDRA DIAZ RAYGOZA</t>
  </si>
  <si>
    <t>ANA LUCIA MARTINEZ VARGAS</t>
  </si>
  <si>
    <t>FABIAN GALVEZ GRIMALDO</t>
  </si>
  <si>
    <t>NAYELI GUADALUPE CEJA OJEDA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</si>
  <si>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</si>
  <si>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</si>
  <si>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</si>
  <si>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</si>
  <si>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</si>
  <si>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</si>
  <si>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</si>
  <si>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</si>
  <si>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</si>
  <si>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SUSANA DEL TORO GOMEZ</t>
  </si>
  <si>
    <t>JEFE DE INGRESOS</t>
  </si>
  <si>
    <t>SERGIO BAUTISTA VALENCIA</t>
  </si>
  <si>
    <t>ROBERTO GUTIERREZ SALAS</t>
  </si>
  <si>
    <t>SERGIO PICHARDO CORONA</t>
  </si>
  <si>
    <t>LIVIER IMELDA LUPIAN MARTINEZ</t>
  </si>
  <si>
    <t>JOSE DE JESUS HERNANDEZ GUTIERREZ</t>
  </si>
  <si>
    <t>JOSE FERNANDO RAMIREZ GUERRA</t>
  </si>
  <si>
    <t>ALEJANDRA FLORES BARAJAS</t>
  </si>
  <si>
    <t>RICARDO RODRIGUEZ PEREZ</t>
  </si>
  <si>
    <t xml:space="preserve"> </t>
  </si>
  <si>
    <t>SEGUNDA QUINCENA DE FEBRERO DEL 2018</t>
  </si>
  <si>
    <t>ROSA ISELA DIAZ GARCIA</t>
  </si>
  <si>
    <t>JULIO CESAR AYALA CHAVEZ</t>
  </si>
  <si>
    <t>NOEMY BUENROSTRO ARCEO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</si>
  <si>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MARZO DEL 2018</t>
    </r>
  </si>
  <si>
    <r>
      <t xml:space="preserve">CORRESPONDIENTE A: </t>
    </r>
    <r>
      <rPr>
        <b/>
        <i/>
        <sz val="14"/>
        <rFont val="Arial Narrow"/>
        <family val="2"/>
        <charset val="1"/>
      </rPr>
      <t>EL MES DE  MARZO DEL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</si>
  <si>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 MES DE MARZO DEL 2018</t>
    </r>
  </si>
  <si>
    <t>ARACELY RUIZ LUPERCIO</t>
  </si>
  <si>
    <t>JUAN ARMANDO CASTELLANOS GUERRERO</t>
  </si>
  <si>
    <t>MARIO OSWALDO RODRIGUEZ</t>
  </si>
  <si>
    <t>WENCESLAO PULIDO MORENO</t>
  </si>
  <si>
    <t>ALMA YESENIA RUIZ LUPERCIO</t>
  </si>
  <si>
    <t>ALICIA PUEBLA ROJAS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</si>
</sst>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46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right" wrapText="1"/>
    </xf>
    <xf numFmtId="0" fontId="0" fillId="0" borderId="35" xfId="0" applyFont="1" applyBorder="1"/>
    <xf numFmtId="0" fontId="15" fillId="0" borderId="19" xfId="0" applyFont="1" applyBorder="1"/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3" fontId="0" fillId="0" borderId="1" xfId="0" applyNumberFormat="1" applyFont="1" applyBorder="1"/>
    <xf numFmtId="4" fontId="0" fillId="0" borderId="1" xfId="0" applyNumberFormat="1" applyFont="1" applyBorder="1"/>
    <xf numFmtId="4" fontId="0" fillId="0" borderId="4" xfId="0" applyNumberFormat="1" applyFont="1" applyBorder="1"/>
    <xf numFmtId="4" fontId="0" fillId="0" borderId="35" xfId="0" applyNumberFormat="1" applyFont="1" applyBorder="1"/>
    <xf numFmtId="4" fontId="0" fillId="0" borderId="1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6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0" fontId="0" fillId="0" borderId="36" xfId="0" applyFont="1" applyBorder="1" applyAlignment="1" applyProtection="1"/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>
      <alignment horizontal="right"/>
    </xf>
    <xf numFmtId="0" fontId="0" fillId="0" borderId="24" xfId="0" applyFont="1" applyBorder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9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7" xfId="0" applyFont="1" applyBorder="1"/>
    <xf numFmtId="0" fontId="15" fillId="0" borderId="37" xfId="0" applyFont="1" applyBorder="1"/>
    <xf numFmtId="0" fontId="15" fillId="0" borderId="37" xfId="0" applyFont="1" applyBorder="1" applyAlignment="1">
      <alignment wrapText="1"/>
    </xf>
    <xf numFmtId="0" fontId="0" fillId="0" borderId="37" xfId="0" applyFont="1" applyBorder="1" applyAlignment="1">
      <alignment horizontal="right"/>
    </xf>
    <xf numFmtId="3" fontId="0" fillId="0" borderId="37" xfId="0" applyNumberFormat="1" applyFont="1" applyBorder="1"/>
    <xf numFmtId="4" fontId="0" fillId="0" borderId="37" xfId="0" applyNumberFormat="1" applyFont="1" applyBorder="1"/>
    <xf numFmtId="0" fontId="0" fillId="0" borderId="0" xfId="0" applyFont="1"/>
    <xf numFmtId="4" fontId="0" fillId="0" borderId="38" xfId="0" applyNumberFormat="1" applyFont="1" applyBorder="1"/>
    <xf numFmtId="4" fontId="0" fillId="0" borderId="8" xfId="0" applyNumberFormat="1" applyFont="1" applyBorder="1"/>
    <xf numFmtId="4" fontId="0" fillId="0" borderId="37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4" fontId="7" fillId="2" borderId="41" xfId="0" applyNumberFormat="1" applyFont="1" applyFill="1" applyBorder="1" applyAlignment="1"/>
    <xf numFmtId="0" fontId="22" fillId="0" borderId="0" xfId="0" applyFont="1"/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4" fillId="0" borderId="44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7" xfId="0" applyFont="1" applyBorder="1"/>
    <xf numFmtId="0" fontId="24" fillId="0" borderId="46" xfId="0" applyFont="1" applyBorder="1" applyAlignment="1">
      <alignment wrapText="1"/>
    </xf>
    <xf numFmtId="4" fontId="27" fillId="0" borderId="46" xfId="0" applyNumberFormat="1" applyFont="1" applyBorder="1"/>
    <xf numFmtId="0" fontId="27" fillId="0" borderId="48" xfId="0" applyFont="1" applyBorder="1"/>
    <xf numFmtId="4" fontId="27" fillId="0" borderId="49" xfId="0" applyNumberFormat="1" applyFont="1" applyBorder="1"/>
    <xf numFmtId="0" fontId="23" fillId="0" borderId="44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5" fillId="0" borderId="47" xfId="0" applyFont="1" applyBorder="1"/>
    <xf numFmtId="0" fontId="25" fillId="0" borderId="46" xfId="0" applyFont="1" applyBorder="1" applyAlignment="1">
      <alignment horizontal="center"/>
    </xf>
    <xf numFmtId="0" fontId="27" fillId="0" borderId="46" xfId="0" applyFont="1" applyBorder="1"/>
    <xf numFmtId="0" fontId="29" fillId="0" borderId="46" xfId="0" applyFont="1" applyBorder="1"/>
    <xf numFmtId="0" fontId="24" fillId="0" borderId="50" xfId="0" applyFont="1" applyBorder="1" applyAlignment="1">
      <alignment wrapText="1"/>
    </xf>
    <xf numFmtId="0" fontId="29" fillId="0" borderId="46" xfId="0" applyFont="1" applyBorder="1" applyAlignment="1">
      <alignment wrapText="1"/>
    </xf>
    <xf numFmtId="0" fontId="27" fillId="0" borderId="51" xfId="0" applyFont="1" applyBorder="1" applyAlignment="1">
      <alignment horizontal="center"/>
    </xf>
    <xf numFmtId="4" fontId="27" fillId="0" borderId="51" xfId="0" applyNumberFormat="1" applyFont="1" applyBorder="1" applyAlignment="1">
      <alignment horizontal="center"/>
    </xf>
    <xf numFmtId="4" fontId="27" fillId="0" borderId="52" xfId="0" applyNumberFormat="1" applyFont="1" applyBorder="1"/>
    <xf numFmtId="0" fontId="23" fillId="0" borderId="53" xfId="0" applyFont="1" applyBorder="1"/>
    <xf numFmtId="0" fontId="28" fillId="0" borderId="54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4" fontId="26" fillId="0" borderId="54" xfId="0" applyNumberFormat="1" applyFont="1" applyBorder="1" applyAlignment="1">
      <alignment horizontal="center"/>
    </xf>
    <xf numFmtId="0" fontId="27" fillId="0" borderId="55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6" xfId="0" applyFont="1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49" fontId="0" fillId="0" borderId="21" xfId="0" applyNumberFormat="1" applyFont="1" applyBorder="1" applyAlignment="1">
      <alignment horizontal="right"/>
    </xf>
    <xf numFmtId="0" fontId="15" fillId="0" borderId="22" xfId="0" applyFont="1" applyBorder="1"/>
    <xf numFmtId="0" fontId="15" fillId="0" borderId="22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0" fontId="27" fillId="0" borderId="8" xfId="0" applyFont="1" applyBorder="1" applyAlignment="1">
      <alignment horizontal="center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0" fontId="24" fillId="0" borderId="18" xfId="0" applyFont="1" applyBorder="1" applyAlignment="1">
      <alignment wrapText="1"/>
    </xf>
    <xf numFmtId="4" fontId="27" fillId="0" borderId="18" xfId="0" applyNumberFormat="1" applyFont="1" applyBorder="1" applyAlignment="1">
      <alignment horizontal="center"/>
    </xf>
    <xf numFmtId="4" fontId="27" fillId="0" borderId="41" xfId="0" applyNumberFormat="1" applyFont="1" applyBorder="1"/>
    <xf numFmtId="4" fontId="27" fillId="0" borderId="42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1" xfId="0" applyNumberFormat="1" applyFont="1" applyBorder="1"/>
    <xf numFmtId="0" fontId="0" fillId="0" borderId="27" xfId="0" applyFont="1" applyBorder="1"/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/>
    <xf numFmtId="4" fontId="0" fillId="0" borderId="14" xfId="0" applyNumberFormat="1" applyFont="1" applyBorder="1"/>
    <xf numFmtId="4" fontId="0" fillId="0" borderId="14" xfId="0" applyNumberFormat="1" applyFont="1" applyBorder="1" applyAlignment="1">
      <alignment horizontal="right"/>
    </xf>
    <xf numFmtId="0" fontId="0" fillId="0" borderId="8" xfId="0" applyFont="1" applyBorder="1"/>
    <xf numFmtId="0" fontId="0" fillId="0" borderId="13" xfId="0" applyFont="1" applyBorder="1"/>
    <xf numFmtId="4" fontId="7" fillId="0" borderId="39" xfId="0" applyNumberFormat="1" applyFont="1" applyBorder="1"/>
    <xf numFmtId="4" fontId="7" fillId="0" borderId="58" xfId="0" applyNumberFormat="1" applyFont="1" applyBorder="1" applyAlignment="1"/>
    <xf numFmtId="4" fontId="7" fillId="0" borderId="58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2" borderId="18" xfId="0" applyNumberFormat="1" applyFont="1" applyFill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2" borderId="41" xfId="0" applyNumberFormat="1" applyFont="1" applyFill="1" applyBorder="1" applyAlignment="1">
      <alignment horizontal="right"/>
    </xf>
    <xf numFmtId="4" fontId="23" fillId="0" borderId="42" xfId="0" applyNumberFormat="1" applyFont="1" applyBorder="1" applyAlignment="1">
      <alignment horizontal="right"/>
    </xf>
    <xf numFmtId="0" fontId="0" fillId="0" borderId="29" xfId="0" applyFont="1" applyBorder="1"/>
    <xf numFmtId="4" fontId="0" fillId="0" borderId="29" xfId="0" applyNumberFormat="1" applyFont="1" applyBorder="1"/>
    <xf numFmtId="0" fontId="16" fillId="0" borderId="37" xfId="0" applyFont="1" applyBorder="1" applyAlignment="1">
      <alignment horizontal="right"/>
    </xf>
    <xf numFmtId="4" fontId="0" fillId="0" borderId="57" xfId="0" applyNumberFormat="1" applyFont="1" applyBorder="1"/>
    <xf numFmtId="0" fontId="15" fillId="0" borderId="29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2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6" xfId="0" applyFont="1" applyBorder="1"/>
    <xf numFmtId="0" fontId="25" fillId="0" borderId="8" xfId="0" applyFont="1" applyBorder="1" applyAlignment="1">
      <alignment horizontal="center"/>
    </xf>
    <xf numFmtId="4" fontId="7" fillId="2" borderId="40" xfId="0" applyNumberFormat="1" applyFont="1" applyFill="1" applyBorder="1"/>
    <xf numFmtId="0" fontId="31" fillId="0" borderId="8" xfId="0" quotePrefix="1" applyFont="1" applyBorder="1" applyAlignment="1">
      <alignment horizontal="right" wrapText="1"/>
    </xf>
    <xf numFmtId="0" fontId="23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0" fontId="27" fillId="0" borderId="8" xfId="0" quotePrefix="1" applyFont="1" applyBorder="1" applyAlignment="1">
      <alignment horizontal="right" wrapText="1"/>
    </xf>
    <xf numFmtId="4" fontId="27" fillId="2" borderId="42" xfId="0" applyNumberFormat="1" applyFont="1" applyFill="1" applyBorder="1"/>
    <xf numFmtId="49" fontId="27" fillId="0" borderId="8" xfId="0" applyNumberFormat="1" applyFont="1" applyBorder="1" applyAlignment="1" applyProtection="1">
      <protection locked="0"/>
    </xf>
    <xf numFmtId="0" fontId="27" fillId="0" borderId="8" xfId="0" applyFont="1" applyBorder="1" applyAlignment="1">
      <alignment horizontal="left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21" xfId="0" applyFont="1" applyBorder="1"/>
    <xf numFmtId="0" fontId="32" fillId="0" borderId="18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49" fontId="1" fillId="0" borderId="21" xfId="0" applyNumberFormat="1" applyFont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4" fontId="1" fillId="0" borderId="1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" fontId="1" fillId="2" borderId="40" xfId="0" applyNumberFormat="1" applyFont="1" applyFill="1" applyBorder="1" applyAlignment="1">
      <alignment horizontal="right"/>
    </xf>
    <xf numFmtId="4" fontId="1" fillId="0" borderId="42" xfId="0" applyNumberFormat="1" applyFont="1" applyBorder="1" applyAlignment="1">
      <alignment horizontal="right"/>
    </xf>
    <xf numFmtId="0" fontId="6" fillId="0" borderId="21" xfId="0" applyFont="1" applyBorder="1"/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27" fillId="0" borderId="8" xfId="0" quotePrefix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50" xfId="0" applyFont="1" applyBorder="1"/>
    <xf numFmtId="0" fontId="24" fillId="0" borderId="50" xfId="0" applyFont="1" applyBorder="1"/>
    <xf numFmtId="0" fontId="24" fillId="0" borderId="46" xfId="0" applyFont="1" applyBorder="1"/>
    <xf numFmtId="4" fontId="7" fillId="0" borderId="42" xfId="0" applyNumberFormat="1" applyFont="1" applyBorder="1" applyAlignment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right"/>
    </xf>
    <xf numFmtId="4" fontId="0" fillId="0" borderId="57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4" fontId="0" fillId="0" borderId="29" xfId="0" applyNumberFormat="1" applyFont="1" applyBorder="1" applyAlignment="1">
      <alignment horizontal="right"/>
    </xf>
    <xf numFmtId="0" fontId="23" fillId="4" borderId="7" xfId="0" applyFont="1" applyFill="1" applyBorder="1"/>
    <xf numFmtId="0" fontId="27" fillId="4" borderId="8" xfId="0" applyFont="1" applyFill="1" applyBorder="1"/>
    <xf numFmtId="0" fontId="24" fillId="4" borderId="21" xfId="0" applyFont="1" applyFill="1" applyBorder="1" applyAlignment="1">
      <alignment wrapText="1"/>
    </xf>
    <xf numFmtId="0" fontId="24" fillId="4" borderId="8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opLeftCell="A4" zoomScale="80" zoomScaleNormal="80" workbookViewId="0">
      <selection activeCell="A4" sqref="A4:O4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</row>
    <row r="2" spans="1:16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6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6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/>
      <c r="L5" s="5" t="s">
        <v>13</v>
      </c>
      <c r="M5" s="5" t="s">
        <v>14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19">
        <v>2907352913</v>
      </c>
      <c r="F7" s="20">
        <v>16</v>
      </c>
      <c r="G7" s="21">
        <v>832</v>
      </c>
      <c r="H7" s="22">
        <f t="shared" ref="H7:H15" si="0">+F7*G7</f>
        <v>13312</v>
      </c>
      <c r="I7" s="21">
        <v>144</v>
      </c>
      <c r="J7" s="22">
        <f t="shared" ref="J7:J15" si="1">+F7*I7</f>
        <v>2304</v>
      </c>
      <c r="K7" s="21"/>
      <c r="L7" s="21">
        <v>0</v>
      </c>
      <c r="M7" s="22">
        <v>0</v>
      </c>
      <c r="N7" s="22">
        <f>+H7-J7+L7-M7</f>
        <v>11008</v>
      </c>
      <c r="O7" s="23" t="s">
        <v>22</v>
      </c>
      <c r="P7" s="24"/>
    </row>
    <row r="8" spans="1:16" ht="33" customHeight="1">
      <c r="A8" s="15" t="s">
        <v>17</v>
      </c>
      <c r="B8" s="16" t="s">
        <v>463</v>
      </c>
      <c r="C8" s="17" t="s">
        <v>20</v>
      </c>
      <c r="D8" s="18" t="s">
        <v>21</v>
      </c>
      <c r="E8" s="19">
        <v>1151876473</v>
      </c>
      <c r="F8" s="20">
        <v>16</v>
      </c>
      <c r="G8" s="21">
        <v>832</v>
      </c>
      <c r="H8" s="22">
        <f t="shared" si="0"/>
        <v>13312</v>
      </c>
      <c r="I8" s="21">
        <v>144</v>
      </c>
      <c r="J8" s="22">
        <f t="shared" si="1"/>
        <v>2304</v>
      </c>
      <c r="K8" s="21"/>
      <c r="L8" s="21">
        <v>0</v>
      </c>
      <c r="M8" s="22">
        <v>0</v>
      </c>
      <c r="N8" s="22">
        <f t="shared" ref="N8:N15" si="2">+H8-J8+L8-M8</f>
        <v>11008</v>
      </c>
      <c r="O8" s="23" t="s">
        <v>22</v>
      </c>
      <c r="P8" s="24"/>
    </row>
    <row r="9" spans="1:16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19">
        <v>2925259290</v>
      </c>
      <c r="F9" s="20">
        <v>16</v>
      </c>
      <c r="G9" s="21">
        <v>832</v>
      </c>
      <c r="H9" s="22">
        <f t="shared" si="0"/>
        <v>13312</v>
      </c>
      <c r="I9" s="21">
        <v>144</v>
      </c>
      <c r="J9" s="22">
        <f t="shared" si="1"/>
        <v>2304</v>
      </c>
      <c r="K9" s="21"/>
      <c r="L9" s="21">
        <v>0</v>
      </c>
      <c r="M9" s="22">
        <v>0</v>
      </c>
      <c r="N9" s="22">
        <f t="shared" si="2"/>
        <v>11008</v>
      </c>
      <c r="O9" s="23" t="s">
        <v>22</v>
      </c>
    </row>
    <row r="10" spans="1:16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19">
        <v>2918082766</v>
      </c>
      <c r="F10" s="20">
        <v>16</v>
      </c>
      <c r="G10" s="21">
        <v>832</v>
      </c>
      <c r="H10" s="22">
        <f t="shared" si="0"/>
        <v>13312</v>
      </c>
      <c r="I10" s="21">
        <v>144</v>
      </c>
      <c r="J10" s="22">
        <f t="shared" si="1"/>
        <v>2304</v>
      </c>
      <c r="K10" s="21"/>
      <c r="L10" s="21">
        <v>0</v>
      </c>
      <c r="M10" s="22">
        <v>0</v>
      </c>
      <c r="N10" s="22">
        <f t="shared" si="2"/>
        <v>11008</v>
      </c>
      <c r="O10" s="23" t="s">
        <v>22</v>
      </c>
    </row>
    <row r="11" spans="1:16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5">
        <v>2758152527</v>
      </c>
      <c r="F11" s="20">
        <v>16</v>
      </c>
      <c r="G11" s="21">
        <v>832</v>
      </c>
      <c r="H11" s="22">
        <f t="shared" si="0"/>
        <v>13312</v>
      </c>
      <c r="I11" s="21">
        <v>144</v>
      </c>
      <c r="J11" s="22">
        <f t="shared" si="1"/>
        <v>2304</v>
      </c>
      <c r="K11" s="21"/>
      <c r="L11" s="21">
        <v>0</v>
      </c>
      <c r="M11" s="22">
        <v>0</v>
      </c>
      <c r="N11" s="22">
        <f t="shared" si="2"/>
        <v>11008</v>
      </c>
      <c r="O11" s="23" t="s">
        <v>22</v>
      </c>
    </row>
    <row r="12" spans="1:16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>
        <v>2758152497</v>
      </c>
      <c r="F12" s="20">
        <v>16</v>
      </c>
      <c r="G12" s="21">
        <v>832</v>
      </c>
      <c r="H12" s="22">
        <f t="shared" si="0"/>
        <v>13312</v>
      </c>
      <c r="I12" s="21">
        <v>144</v>
      </c>
      <c r="J12" s="22">
        <f t="shared" si="1"/>
        <v>2304</v>
      </c>
      <c r="K12" s="21"/>
      <c r="L12" s="21">
        <v>0</v>
      </c>
      <c r="M12" s="22">
        <v>0</v>
      </c>
      <c r="N12" s="22">
        <f t="shared" si="2"/>
        <v>11008</v>
      </c>
      <c r="O12" s="23" t="s">
        <v>22</v>
      </c>
    </row>
    <row r="13" spans="1:16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431">
        <v>456374956</v>
      </c>
      <c r="F13" s="20">
        <v>16</v>
      </c>
      <c r="G13" s="21">
        <v>832</v>
      </c>
      <c r="H13" s="22">
        <f t="shared" si="0"/>
        <v>13312</v>
      </c>
      <c r="I13" s="21">
        <v>144</v>
      </c>
      <c r="J13" s="22">
        <f t="shared" si="1"/>
        <v>2304</v>
      </c>
      <c r="K13" s="21"/>
      <c r="L13" s="21">
        <v>0</v>
      </c>
      <c r="M13" s="22">
        <v>0</v>
      </c>
      <c r="N13" s="22">
        <f t="shared" si="2"/>
        <v>11008</v>
      </c>
      <c r="O13" s="23" t="s">
        <v>22</v>
      </c>
    </row>
    <row r="14" spans="1:16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>
        <v>2758151830</v>
      </c>
      <c r="F14" s="20">
        <v>16</v>
      </c>
      <c r="G14" s="21">
        <v>832</v>
      </c>
      <c r="H14" s="22">
        <f t="shared" si="0"/>
        <v>13312</v>
      </c>
      <c r="I14" s="21">
        <v>144</v>
      </c>
      <c r="J14" s="22">
        <f t="shared" si="1"/>
        <v>2304</v>
      </c>
      <c r="K14" s="21"/>
      <c r="L14" s="21">
        <v>0</v>
      </c>
      <c r="M14" s="22">
        <v>0</v>
      </c>
      <c r="N14" s="22">
        <f t="shared" si="2"/>
        <v>11008</v>
      </c>
      <c r="O14" s="23" t="s">
        <v>22</v>
      </c>
    </row>
    <row r="15" spans="1:16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5">
        <v>2758151768</v>
      </c>
      <c r="F15" s="20">
        <v>16</v>
      </c>
      <c r="G15" s="21">
        <v>832</v>
      </c>
      <c r="H15" s="273">
        <f t="shared" si="0"/>
        <v>13312</v>
      </c>
      <c r="I15" s="273">
        <v>144</v>
      </c>
      <c r="J15" s="273">
        <f t="shared" si="1"/>
        <v>2304</v>
      </c>
      <c r="K15" s="274"/>
      <c r="L15" s="274">
        <v>0</v>
      </c>
      <c r="M15" s="273">
        <v>0</v>
      </c>
      <c r="N15" s="273">
        <f t="shared" si="2"/>
        <v>11008</v>
      </c>
      <c r="O15" s="23" t="s">
        <v>22</v>
      </c>
    </row>
    <row r="16" spans="1:16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M16" si="3">SUM(H7:H15)</f>
        <v>119808</v>
      </c>
      <c r="I16" s="35">
        <f t="shared" si="3"/>
        <v>1296</v>
      </c>
      <c r="J16" s="34">
        <f t="shared" si="3"/>
        <v>20736</v>
      </c>
      <c r="K16" s="34">
        <f t="shared" si="3"/>
        <v>0</v>
      </c>
      <c r="L16" s="34">
        <f t="shared" si="3"/>
        <v>0</v>
      </c>
      <c r="M16" s="34">
        <f t="shared" si="3"/>
        <v>0</v>
      </c>
      <c r="N16" s="34">
        <f>SUM(N7:N15)</f>
        <v>99072</v>
      </c>
      <c r="O16" s="36"/>
    </row>
    <row r="18" spans="2:14" ht="22.5" customHeight="1">
      <c r="B18" s="37" t="s">
        <v>30</v>
      </c>
      <c r="C18" s="37"/>
      <c r="H18" s="24"/>
      <c r="I18" s="24"/>
      <c r="J18" s="1" t="s">
        <v>31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32</v>
      </c>
      <c r="C21" s="37"/>
      <c r="J21" s="38" t="s">
        <v>33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topLeftCell="A3" zoomScale="90" zoomScaleNormal="90" workbookViewId="0">
      <selection activeCell="F14" sqref="F14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6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6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6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6" ht="53.2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78" t="s">
        <v>12</v>
      </c>
      <c r="K5" s="78" t="s">
        <v>94</v>
      </c>
      <c r="L5" s="78" t="s">
        <v>121</v>
      </c>
      <c r="M5" s="41" t="s">
        <v>14</v>
      </c>
      <c r="N5" s="119" t="s">
        <v>15</v>
      </c>
      <c r="O5" s="120" t="s">
        <v>16</v>
      </c>
    </row>
    <row r="6" spans="1:16" s="25" customFormat="1" ht="30" customHeight="1" thickTop="1">
      <c r="A6" s="134" t="s">
        <v>96</v>
      </c>
      <c r="B6" s="122" t="s">
        <v>97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34" t="s">
        <v>96</v>
      </c>
      <c r="B7" s="124" t="s">
        <v>122</v>
      </c>
      <c r="C7" s="124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30" customHeight="1">
      <c r="A8" s="89" t="s">
        <v>123</v>
      </c>
      <c r="B8" s="135" t="s">
        <v>426</v>
      </c>
      <c r="C8" s="18" t="s">
        <v>125</v>
      </c>
      <c r="D8" s="18" t="s">
        <v>126</v>
      </c>
      <c r="E8" s="326">
        <v>2662809796</v>
      </c>
      <c r="F8" s="50">
        <v>16</v>
      </c>
      <c r="G8" s="51">
        <v>78</v>
      </c>
      <c r="H8" s="52">
        <f>F8*G8</f>
        <v>1248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160</v>
      </c>
      <c r="M8" s="52">
        <v>0</v>
      </c>
      <c r="N8" s="52">
        <f t="shared" ref="N8:N13" si="1">+H8-J8+L8-M8</f>
        <v>1408</v>
      </c>
      <c r="O8" s="282" t="s">
        <v>127</v>
      </c>
      <c r="P8" s="65"/>
    </row>
    <row r="9" spans="1:16" s="25" customFormat="1" ht="30" customHeight="1">
      <c r="A9" s="89" t="s">
        <v>128</v>
      </c>
      <c r="B9" s="49" t="s">
        <v>129</v>
      </c>
      <c r="C9" s="18" t="s">
        <v>125</v>
      </c>
      <c r="D9" s="18" t="s">
        <v>130</v>
      </c>
      <c r="E9" s="326">
        <v>2980348872</v>
      </c>
      <c r="F9" s="50">
        <v>16</v>
      </c>
      <c r="G9" s="51">
        <v>148</v>
      </c>
      <c r="H9" s="52">
        <f>F9*G9</f>
        <v>2368</v>
      </c>
      <c r="I9" s="52">
        <v>0</v>
      </c>
      <c r="J9" s="52">
        <f>F9*I9</f>
        <v>0</v>
      </c>
      <c r="K9" s="53">
        <v>3</v>
      </c>
      <c r="L9" s="52">
        <f t="shared" si="0"/>
        <v>48</v>
      </c>
      <c r="M9" s="52">
        <v>110</v>
      </c>
      <c r="N9" s="159">
        <f t="shared" si="1"/>
        <v>2306</v>
      </c>
      <c r="O9" s="282" t="s">
        <v>127</v>
      </c>
      <c r="P9" s="65"/>
    </row>
    <row r="10" spans="1:16" s="25" customFormat="1" ht="30" customHeight="1">
      <c r="A10" s="89" t="s">
        <v>131</v>
      </c>
      <c r="B10" s="49" t="s">
        <v>132</v>
      </c>
      <c r="C10" s="18" t="s">
        <v>125</v>
      </c>
      <c r="D10" s="18" t="s">
        <v>133</v>
      </c>
      <c r="E10" s="325">
        <v>2758147833</v>
      </c>
      <c r="F10" s="50">
        <v>16</v>
      </c>
      <c r="G10" s="51">
        <v>148</v>
      </c>
      <c r="H10" s="52">
        <f>F10*G10</f>
        <v>2368</v>
      </c>
      <c r="I10" s="52">
        <v>0</v>
      </c>
      <c r="J10" s="52">
        <f>F10*I10</f>
        <v>0</v>
      </c>
      <c r="K10" s="53">
        <v>3</v>
      </c>
      <c r="L10" s="52">
        <f t="shared" si="0"/>
        <v>48</v>
      </c>
      <c r="M10" s="52">
        <v>110</v>
      </c>
      <c r="N10" s="159">
        <f t="shared" si="1"/>
        <v>2306</v>
      </c>
      <c r="O10" s="282" t="s">
        <v>127</v>
      </c>
    </row>
    <row r="11" spans="1:16" s="25" customFormat="1" ht="30" customHeight="1">
      <c r="A11" s="89" t="s">
        <v>134</v>
      </c>
      <c r="B11" s="49" t="s">
        <v>135</v>
      </c>
      <c r="C11" s="18" t="s">
        <v>125</v>
      </c>
      <c r="D11" s="18" t="s">
        <v>136</v>
      </c>
      <c r="E11" s="326">
        <v>1226365507</v>
      </c>
      <c r="F11" s="50">
        <v>16</v>
      </c>
      <c r="G11" s="51">
        <v>148</v>
      </c>
      <c r="H11" s="52">
        <f>+F11*G11</f>
        <v>2368</v>
      </c>
      <c r="I11" s="52">
        <v>0</v>
      </c>
      <c r="J11" s="52">
        <f>F11*I11</f>
        <v>0</v>
      </c>
      <c r="K11" s="53">
        <v>3</v>
      </c>
      <c r="L11" s="52">
        <f t="shared" si="0"/>
        <v>48</v>
      </c>
      <c r="M11" s="52">
        <v>110</v>
      </c>
      <c r="N11" s="159">
        <f t="shared" si="1"/>
        <v>2306</v>
      </c>
      <c r="O11" s="282" t="s">
        <v>127</v>
      </c>
    </row>
    <row r="12" spans="1:16" s="25" customFormat="1" ht="30" customHeight="1">
      <c r="A12" s="89" t="s">
        <v>137</v>
      </c>
      <c r="B12" s="135" t="s">
        <v>138</v>
      </c>
      <c r="C12" s="18" t="s">
        <v>125</v>
      </c>
      <c r="D12" s="47" t="s">
        <v>139</v>
      </c>
      <c r="E12" s="325">
        <v>2758147280</v>
      </c>
      <c r="F12" s="50">
        <v>16</v>
      </c>
      <c r="G12" s="58">
        <v>57</v>
      </c>
      <c r="H12" s="52">
        <f>+F12*G12</f>
        <v>912</v>
      </c>
      <c r="I12" s="52">
        <v>0</v>
      </c>
      <c r="J12" s="52">
        <f>+F12*I12</f>
        <v>0</v>
      </c>
      <c r="K12" s="54">
        <v>10</v>
      </c>
      <c r="L12" s="54">
        <f t="shared" si="0"/>
        <v>160</v>
      </c>
      <c r="M12" s="54">
        <v>0</v>
      </c>
      <c r="N12" s="159">
        <f t="shared" si="1"/>
        <v>1072</v>
      </c>
      <c r="O12" s="282" t="s">
        <v>127</v>
      </c>
    </row>
    <row r="13" spans="1:16" s="25" customFormat="1" ht="30" customHeight="1" thickBot="1">
      <c r="A13" s="89" t="s">
        <v>134</v>
      </c>
      <c r="B13" s="46" t="s">
        <v>140</v>
      </c>
      <c r="C13" s="18" t="s">
        <v>125</v>
      </c>
      <c r="D13" s="18" t="s">
        <v>141</v>
      </c>
      <c r="E13" s="325">
        <v>2758149070</v>
      </c>
      <c r="F13" s="50">
        <v>16</v>
      </c>
      <c r="G13" s="51">
        <v>148</v>
      </c>
      <c r="H13" s="275">
        <f>F13*G13</f>
        <v>2368</v>
      </c>
      <c r="I13" s="275">
        <v>0</v>
      </c>
      <c r="J13" s="275">
        <f>F13*I13</f>
        <v>0</v>
      </c>
      <c r="K13" s="280">
        <v>3</v>
      </c>
      <c r="L13" s="275">
        <f t="shared" si="0"/>
        <v>48</v>
      </c>
      <c r="M13" s="275">
        <v>0</v>
      </c>
      <c r="N13" s="275">
        <f t="shared" si="1"/>
        <v>2416</v>
      </c>
      <c r="O13" s="282" t="s">
        <v>127</v>
      </c>
    </row>
    <row r="14" spans="1:16" s="25" customFormat="1" ht="30" customHeight="1" thickTop="1" thickBot="1">
      <c r="A14" s="128"/>
      <c r="B14" s="91" t="s">
        <v>15</v>
      </c>
      <c r="C14" s="91"/>
      <c r="D14" s="91"/>
      <c r="E14" s="28"/>
      <c r="F14" s="91"/>
      <c r="G14" s="132"/>
      <c r="H14" s="132">
        <f t="shared" ref="H14:M14" si="2">SUM(H8:H13)</f>
        <v>11632</v>
      </c>
      <c r="I14" s="132">
        <f t="shared" si="2"/>
        <v>0</v>
      </c>
      <c r="J14" s="132">
        <f t="shared" si="2"/>
        <v>0</v>
      </c>
      <c r="K14" s="132">
        <f t="shared" si="2"/>
        <v>32</v>
      </c>
      <c r="L14" s="132">
        <f t="shared" si="2"/>
        <v>512</v>
      </c>
      <c r="M14" s="132">
        <f t="shared" si="2"/>
        <v>330</v>
      </c>
      <c r="N14" s="132">
        <f>SUM(N8:N13)</f>
        <v>11814</v>
      </c>
      <c r="O14" s="97"/>
    </row>
    <row r="15" spans="1:16" s="25" customFormat="1" ht="22.5" customHeight="1" thickTop="1">
      <c r="N15" s="65"/>
    </row>
    <row r="16" spans="1:16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F13" sqref="F13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5" t="s">
        <v>498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7" t="s">
        <v>8</v>
      </c>
      <c r="G5" s="41" t="s">
        <v>9</v>
      </c>
      <c r="H5" s="117" t="s">
        <v>142</v>
      </c>
      <c r="I5" s="117"/>
      <c r="J5" s="117" t="s">
        <v>143</v>
      </c>
      <c r="K5" s="41" t="s">
        <v>144</v>
      </c>
      <c r="L5" s="119" t="s">
        <v>145</v>
      </c>
      <c r="M5" s="119" t="s">
        <v>14</v>
      </c>
      <c r="N5" s="117" t="s">
        <v>15</v>
      </c>
      <c r="O5" s="137" t="s">
        <v>16</v>
      </c>
    </row>
    <row r="6" spans="1:15" s="25" customFormat="1" ht="30" customHeight="1" thickTop="1">
      <c r="A6" s="134" t="s">
        <v>146</v>
      </c>
      <c r="B6" s="122" t="s">
        <v>97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96</v>
      </c>
      <c r="B7" s="46" t="s">
        <v>147</v>
      </c>
      <c r="C7" s="18" t="s">
        <v>148</v>
      </c>
      <c r="D7" s="18" t="s">
        <v>149</v>
      </c>
      <c r="E7" s="46">
        <v>1127914385</v>
      </c>
      <c r="F7" s="50">
        <v>31</v>
      </c>
      <c r="G7" s="50">
        <v>22</v>
      </c>
      <c r="H7" s="52">
        <f t="shared" ref="H7:H12" si="0">F7*G7</f>
        <v>682</v>
      </c>
      <c r="I7" s="52">
        <v>0</v>
      </c>
      <c r="J7" s="52">
        <f t="shared" ref="J7:J12" si="1">I7*E7</f>
        <v>0</v>
      </c>
      <c r="K7" s="52">
        <v>11</v>
      </c>
      <c r="L7" s="52">
        <f t="shared" ref="L7:L12" si="2">K7*F7</f>
        <v>341</v>
      </c>
      <c r="M7" s="52">
        <v>0</v>
      </c>
      <c r="N7" s="52">
        <f t="shared" ref="N7:N12" si="3">+H7-J7+L7</f>
        <v>1023</v>
      </c>
      <c r="O7" s="282" t="s">
        <v>150</v>
      </c>
    </row>
    <row r="8" spans="1:15" s="25" customFormat="1" ht="30" customHeight="1">
      <c r="A8" s="89" t="s">
        <v>96</v>
      </c>
      <c r="B8" s="157" t="s">
        <v>437</v>
      </c>
      <c r="C8" s="18" t="s">
        <v>148</v>
      </c>
      <c r="D8" s="18" t="s">
        <v>151</v>
      </c>
      <c r="E8" s="46"/>
      <c r="F8" s="50">
        <v>31</v>
      </c>
      <c r="G8" s="50">
        <v>22</v>
      </c>
      <c r="H8" s="52">
        <f t="shared" si="0"/>
        <v>682</v>
      </c>
      <c r="I8" s="52">
        <v>0</v>
      </c>
      <c r="J8" s="52">
        <f t="shared" si="1"/>
        <v>0</v>
      </c>
      <c r="K8" s="52">
        <v>11</v>
      </c>
      <c r="L8" s="52">
        <f t="shared" si="2"/>
        <v>341</v>
      </c>
      <c r="M8" s="52">
        <v>0</v>
      </c>
      <c r="N8" s="159">
        <f t="shared" si="3"/>
        <v>1023</v>
      </c>
      <c r="O8" s="282" t="s">
        <v>150</v>
      </c>
    </row>
    <row r="9" spans="1:15" s="25" customFormat="1" ht="30" customHeight="1">
      <c r="A9" s="89" t="s">
        <v>96</v>
      </c>
      <c r="B9" s="157" t="s">
        <v>429</v>
      </c>
      <c r="C9" s="18" t="s">
        <v>148</v>
      </c>
      <c r="D9" s="18" t="s">
        <v>152</v>
      </c>
      <c r="E9" s="46">
        <v>455089433</v>
      </c>
      <c r="F9" s="50">
        <v>31</v>
      </c>
      <c r="G9" s="50">
        <v>22</v>
      </c>
      <c r="H9" s="52">
        <f t="shared" si="0"/>
        <v>682</v>
      </c>
      <c r="I9" s="52">
        <v>0</v>
      </c>
      <c r="J9" s="52">
        <f t="shared" si="1"/>
        <v>0</v>
      </c>
      <c r="K9" s="52">
        <v>11</v>
      </c>
      <c r="L9" s="52">
        <f t="shared" si="2"/>
        <v>341</v>
      </c>
      <c r="M9" s="52">
        <v>0</v>
      </c>
      <c r="N9" s="159">
        <f t="shared" si="3"/>
        <v>1023</v>
      </c>
      <c r="O9" s="282" t="s">
        <v>150</v>
      </c>
    </row>
    <row r="10" spans="1:15" s="25" customFormat="1" ht="30" customHeight="1">
      <c r="A10" s="89" t="s">
        <v>96</v>
      </c>
      <c r="B10" s="157" t="s">
        <v>419</v>
      </c>
      <c r="C10" s="18" t="s">
        <v>148</v>
      </c>
      <c r="D10" s="18" t="s">
        <v>153</v>
      </c>
      <c r="E10" s="46"/>
      <c r="F10" s="50">
        <v>31</v>
      </c>
      <c r="G10" s="50">
        <v>22</v>
      </c>
      <c r="H10" s="52">
        <f t="shared" si="0"/>
        <v>682</v>
      </c>
      <c r="I10" s="52">
        <v>0</v>
      </c>
      <c r="J10" s="52">
        <f t="shared" si="1"/>
        <v>0</v>
      </c>
      <c r="K10" s="52">
        <v>11</v>
      </c>
      <c r="L10" s="52">
        <f t="shared" si="2"/>
        <v>341</v>
      </c>
      <c r="M10" s="52">
        <v>0</v>
      </c>
      <c r="N10" s="159">
        <f t="shared" si="3"/>
        <v>1023</v>
      </c>
      <c r="O10" s="282" t="s">
        <v>150</v>
      </c>
    </row>
    <row r="11" spans="1:15" s="25" customFormat="1" ht="30" customHeight="1">
      <c r="A11" s="89" t="s">
        <v>96</v>
      </c>
      <c r="B11" s="46" t="s">
        <v>154</v>
      </c>
      <c r="C11" s="18" t="s">
        <v>148</v>
      </c>
      <c r="D11" s="18" t="s">
        <v>155</v>
      </c>
      <c r="E11" s="46"/>
      <c r="F11" s="50">
        <v>31</v>
      </c>
      <c r="G11" s="50">
        <v>22</v>
      </c>
      <c r="H11" s="52">
        <f t="shared" si="0"/>
        <v>682</v>
      </c>
      <c r="I11" s="52">
        <v>0</v>
      </c>
      <c r="J11" s="52">
        <f t="shared" si="1"/>
        <v>0</v>
      </c>
      <c r="K11" s="52">
        <v>11</v>
      </c>
      <c r="L11" s="52">
        <f t="shared" si="2"/>
        <v>341</v>
      </c>
      <c r="M11" s="52">
        <v>0</v>
      </c>
      <c r="N11" s="159">
        <f t="shared" si="3"/>
        <v>1023</v>
      </c>
      <c r="O11" s="282" t="s">
        <v>150</v>
      </c>
    </row>
    <row r="12" spans="1:15" s="25" customFormat="1" ht="30" customHeight="1" thickBot="1">
      <c r="A12" s="89" t="s">
        <v>96</v>
      </c>
      <c r="B12" s="157" t="s">
        <v>420</v>
      </c>
      <c r="C12" s="18" t="s">
        <v>148</v>
      </c>
      <c r="D12" s="18" t="s">
        <v>156</v>
      </c>
      <c r="E12" s="46"/>
      <c r="F12" s="50">
        <v>31</v>
      </c>
      <c r="G12" s="50">
        <v>22</v>
      </c>
      <c r="H12" s="275">
        <f t="shared" si="0"/>
        <v>682</v>
      </c>
      <c r="I12" s="275">
        <v>0</v>
      </c>
      <c r="J12" s="275">
        <f t="shared" si="1"/>
        <v>0</v>
      </c>
      <c r="K12" s="275">
        <v>11</v>
      </c>
      <c r="L12" s="275">
        <f t="shared" si="2"/>
        <v>341</v>
      </c>
      <c r="M12" s="275">
        <v>0</v>
      </c>
      <c r="N12" s="275">
        <f t="shared" si="3"/>
        <v>1023</v>
      </c>
      <c r="O12" s="282" t="s">
        <v>150</v>
      </c>
    </row>
    <row r="13" spans="1:15" s="25" customFormat="1" ht="30" customHeight="1" thickTop="1" thickBot="1">
      <c r="A13" s="128"/>
      <c r="B13" s="91" t="s">
        <v>15</v>
      </c>
      <c r="C13" s="91"/>
      <c r="D13" s="91"/>
      <c r="E13" s="28"/>
      <c r="F13" s="91"/>
      <c r="G13" s="91"/>
      <c r="H13" s="132">
        <f t="shared" ref="H13:M13" si="4">SUM(H7:H12)</f>
        <v>4092</v>
      </c>
      <c r="I13" s="132">
        <f t="shared" si="4"/>
        <v>0</v>
      </c>
      <c r="J13" s="132">
        <f t="shared" si="4"/>
        <v>0</v>
      </c>
      <c r="K13" s="132">
        <f t="shared" si="4"/>
        <v>66</v>
      </c>
      <c r="L13" s="132">
        <f t="shared" si="4"/>
        <v>2046</v>
      </c>
      <c r="M13" s="132">
        <f t="shared" si="4"/>
        <v>0</v>
      </c>
      <c r="N13" s="132">
        <f>SUM(N7:N12)</f>
        <v>6138</v>
      </c>
      <c r="O13" s="97"/>
    </row>
    <row r="14" spans="1:15" s="25" customFormat="1" ht="30" customHeight="1" thickTop="1">
      <c r="N14" s="65"/>
    </row>
    <row r="15" spans="1:15" s="25" customFormat="1" ht="30" customHeight="1">
      <c r="B15" s="64" t="s">
        <v>30</v>
      </c>
      <c r="C15" s="64"/>
      <c r="H15" s="65"/>
      <c r="I15" s="65"/>
      <c r="J15" s="25" t="s">
        <v>31</v>
      </c>
      <c r="K15" s="1" t="s">
        <v>157</v>
      </c>
      <c r="L15" s="1"/>
      <c r="M15" s="1"/>
      <c r="N15" s="1"/>
    </row>
    <row r="16" spans="1:15" s="25" customFormat="1" ht="30" customHeight="1">
      <c r="B16" s="64"/>
      <c r="C16" s="64"/>
      <c r="K16" s="1"/>
      <c r="L16" s="1"/>
      <c r="M16" s="1"/>
      <c r="N16" s="1"/>
    </row>
    <row r="17" spans="2:14" s="25" customFormat="1" ht="30" customHeight="1">
      <c r="B17" s="64"/>
      <c r="C17" s="64"/>
      <c r="K17" s="1"/>
      <c r="L17" s="1"/>
      <c r="M17" s="1"/>
      <c r="N17" s="1"/>
    </row>
    <row r="18" spans="2:14" s="25" customFormat="1" ht="30" customHeight="1">
      <c r="B18" s="64" t="s">
        <v>32</v>
      </c>
      <c r="C18" s="64"/>
      <c r="J18" s="66" t="s">
        <v>33</v>
      </c>
      <c r="K18" s="38" t="s">
        <v>158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B7" sqref="B7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0.88671875" style="1" hidden="1" customWidth="1"/>
    <col min="10" max="10" width="9.88671875" style="1"/>
    <col min="11" max="11" width="0" style="1" hidden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6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6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6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6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6" ht="36.75" customHeight="1" thickTop="1" thickBot="1">
      <c r="A5" s="404" t="s">
        <v>3</v>
      </c>
      <c r="B5" s="118" t="s">
        <v>4</v>
      </c>
      <c r="C5" s="118" t="s">
        <v>5</v>
      </c>
      <c r="D5" s="118" t="s">
        <v>6</v>
      </c>
      <c r="E5" s="118" t="s">
        <v>7</v>
      </c>
      <c r="F5" s="136" t="s">
        <v>8</v>
      </c>
      <c r="G5" s="136" t="s">
        <v>9</v>
      </c>
      <c r="H5" s="136" t="s">
        <v>10</v>
      </c>
      <c r="I5" s="136" t="s">
        <v>11</v>
      </c>
      <c r="J5" s="136" t="s">
        <v>12</v>
      </c>
      <c r="K5" s="5" t="s">
        <v>94</v>
      </c>
      <c r="L5" s="5" t="s">
        <v>121</v>
      </c>
      <c r="M5" s="5" t="s">
        <v>14</v>
      </c>
      <c r="N5" s="136" t="s">
        <v>15</v>
      </c>
      <c r="O5" s="405" t="s">
        <v>16</v>
      </c>
    </row>
    <row r="6" spans="1:16" s="25" customFormat="1" ht="33" customHeight="1">
      <c r="A6" s="406" t="s">
        <v>159</v>
      </c>
      <c r="B6" s="407" t="s">
        <v>160</v>
      </c>
      <c r="C6" s="407"/>
      <c r="D6" s="408"/>
      <c r="E6" s="408"/>
      <c r="F6" s="408"/>
      <c r="G6" s="408"/>
      <c r="H6" s="183"/>
      <c r="I6" s="183"/>
      <c r="J6" s="183"/>
      <c r="K6" s="183"/>
      <c r="L6" s="183"/>
      <c r="M6" s="384"/>
      <c r="N6" s="384"/>
      <c r="O6" s="408"/>
    </row>
    <row r="7" spans="1:16" s="25" customFormat="1" ht="33" customHeight="1">
      <c r="A7" s="157" t="s">
        <v>159</v>
      </c>
      <c r="B7" s="157" t="s">
        <v>161</v>
      </c>
      <c r="C7" s="18" t="s">
        <v>162</v>
      </c>
      <c r="D7" s="18" t="s">
        <v>163</v>
      </c>
      <c r="E7" s="157">
        <v>2937003056</v>
      </c>
      <c r="F7" s="50">
        <v>16</v>
      </c>
      <c r="G7" s="51">
        <v>665</v>
      </c>
      <c r="H7" s="159">
        <f t="shared" ref="H7:H12" si="0">F7*G7</f>
        <v>10640</v>
      </c>
      <c r="I7" s="159">
        <v>105</v>
      </c>
      <c r="J7" s="159">
        <f>F7*I7</f>
        <v>1680</v>
      </c>
      <c r="K7" s="159">
        <v>0</v>
      </c>
      <c r="L7" s="159">
        <v>0</v>
      </c>
      <c r="M7" s="159">
        <v>344</v>
      </c>
      <c r="N7" s="159">
        <f t="shared" ref="N7:N12" si="1">+H7-J7+L7-M7</f>
        <v>8616</v>
      </c>
      <c r="O7" s="50" t="s">
        <v>37</v>
      </c>
    </row>
    <row r="8" spans="1:16" s="25" customFormat="1" ht="33" customHeight="1">
      <c r="A8" s="157" t="s">
        <v>159</v>
      </c>
      <c r="B8" s="157" t="s">
        <v>164</v>
      </c>
      <c r="C8" s="18" t="s">
        <v>162</v>
      </c>
      <c r="D8" s="18" t="s">
        <v>165</v>
      </c>
      <c r="E8" s="157">
        <v>1256239919</v>
      </c>
      <c r="F8" s="50">
        <v>16</v>
      </c>
      <c r="G8" s="51">
        <v>380</v>
      </c>
      <c r="H8" s="159">
        <f t="shared" si="0"/>
        <v>6080</v>
      </c>
      <c r="I8" s="53">
        <v>45</v>
      </c>
      <c r="J8" s="159">
        <f>F8*I8</f>
        <v>720</v>
      </c>
      <c r="K8" s="159">
        <v>0</v>
      </c>
      <c r="L8" s="159">
        <v>0</v>
      </c>
      <c r="M8" s="159">
        <v>0</v>
      </c>
      <c r="N8" s="159">
        <f t="shared" si="1"/>
        <v>5360</v>
      </c>
      <c r="O8" s="50" t="s">
        <v>37</v>
      </c>
    </row>
    <row r="9" spans="1:16" s="25" customFormat="1" ht="33" customHeight="1">
      <c r="A9" s="157" t="s">
        <v>159</v>
      </c>
      <c r="B9" s="157" t="s">
        <v>482</v>
      </c>
      <c r="C9" s="18" t="s">
        <v>162</v>
      </c>
      <c r="D9" s="18" t="s">
        <v>483</v>
      </c>
      <c r="E9" s="157">
        <v>1188597863</v>
      </c>
      <c r="F9" s="50">
        <v>16</v>
      </c>
      <c r="G9" s="51">
        <v>316</v>
      </c>
      <c r="H9" s="159">
        <f t="shared" si="0"/>
        <v>5056</v>
      </c>
      <c r="I9" s="159">
        <v>32</v>
      </c>
      <c r="J9" s="159">
        <f>F9*I9</f>
        <v>512</v>
      </c>
      <c r="K9" s="159">
        <v>0</v>
      </c>
      <c r="L9" s="159">
        <v>0</v>
      </c>
      <c r="M9" s="159">
        <v>310</v>
      </c>
      <c r="N9" s="159">
        <f t="shared" si="1"/>
        <v>4234</v>
      </c>
      <c r="O9" s="50" t="s">
        <v>37</v>
      </c>
    </row>
    <row r="10" spans="1:16" s="25" customFormat="1" ht="33" customHeight="1">
      <c r="A10" s="157" t="s">
        <v>159</v>
      </c>
      <c r="B10" s="157" t="s">
        <v>166</v>
      </c>
      <c r="C10" s="18" t="s">
        <v>162</v>
      </c>
      <c r="D10" s="18" t="s">
        <v>167</v>
      </c>
      <c r="E10" s="157">
        <v>2909291156</v>
      </c>
      <c r="F10" s="5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>
        <v>0</v>
      </c>
      <c r="L10" s="159">
        <v>0</v>
      </c>
      <c r="M10" s="159">
        <v>0</v>
      </c>
      <c r="N10" s="159">
        <f t="shared" si="1"/>
        <v>3472</v>
      </c>
      <c r="O10" s="50" t="s">
        <v>37</v>
      </c>
      <c r="P10" s="65"/>
    </row>
    <row r="11" spans="1:16" s="25" customFormat="1" ht="33" customHeight="1">
      <c r="A11" s="157" t="s">
        <v>159</v>
      </c>
      <c r="B11" s="157" t="s">
        <v>168</v>
      </c>
      <c r="C11" s="18" t="s">
        <v>162</v>
      </c>
      <c r="D11" s="18" t="s">
        <v>169</v>
      </c>
      <c r="E11" s="157">
        <v>1186640435</v>
      </c>
      <c r="F11" s="50">
        <v>16</v>
      </c>
      <c r="G11" s="51">
        <v>401</v>
      </c>
      <c r="H11" s="159">
        <f t="shared" si="0"/>
        <v>6416</v>
      </c>
      <c r="I11" s="53">
        <v>46</v>
      </c>
      <c r="J11" s="159">
        <f>F11*I11</f>
        <v>736</v>
      </c>
      <c r="K11" s="159">
        <v>0</v>
      </c>
      <c r="L11" s="159">
        <v>0</v>
      </c>
      <c r="M11" s="159">
        <v>317</v>
      </c>
      <c r="N11" s="159">
        <f t="shared" si="1"/>
        <v>5363</v>
      </c>
      <c r="O11" s="50" t="s">
        <v>37</v>
      </c>
    </row>
    <row r="12" spans="1:16" s="25" customFormat="1" ht="33" customHeight="1" thickBot="1">
      <c r="A12" s="157" t="s">
        <v>159</v>
      </c>
      <c r="B12" s="114" t="s">
        <v>170</v>
      </c>
      <c r="C12" s="139" t="s">
        <v>162</v>
      </c>
      <c r="D12" s="140" t="s">
        <v>58</v>
      </c>
      <c r="E12" s="141">
        <v>2944674650</v>
      </c>
      <c r="F12" s="50">
        <v>16</v>
      </c>
      <c r="G12" s="58">
        <v>206</v>
      </c>
      <c r="H12" s="275">
        <f t="shared" si="0"/>
        <v>3296</v>
      </c>
      <c r="I12" s="275">
        <v>6</v>
      </c>
      <c r="J12" s="275">
        <f>I12*F12</f>
        <v>96</v>
      </c>
      <c r="K12" s="277">
        <v>0</v>
      </c>
      <c r="L12" s="277">
        <f>+F12*K12</f>
        <v>0</v>
      </c>
      <c r="M12" s="277">
        <v>142</v>
      </c>
      <c r="N12" s="275">
        <f t="shared" si="1"/>
        <v>3058</v>
      </c>
      <c r="O12" s="50" t="s">
        <v>73</v>
      </c>
    </row>
    <row r="13" spans="1:16" s="25" customFormat="1" ht="33" customHeight="1" thickTop="1" thickBot="1">
      <c r="A13" s="324"/>
      <c r="B13" s="169" t="s">
        <v>15</v>
      </c>
      <c r="C13" s="169"/>
      <c r="D13" s="169"/>
      <c r="E13" s="169"/>
      <c r="F13" s="169"/>
      <c r="G13" s="171"/>
      <c r="H13" s="171">
        <f>SUM(H7:H12)</f>
        <v>35104</v>
      </c>
      <c r="I13" s="171">
        <f>SUM(I10:I12)</f>
        <v>61</v>
      </c>
      <c r="J13" s="171">
        <f>SUM(J7:J12)</f>
        <v>3888</v>
      </c>
      <c r="K13" s="171">
        <f>SUM(K7:K12)</f>
        <v>0</v>
      </c>
      <c r="L13" s="171">
        <f>SUM(L7:L12)</f>
        <v>0</v>
      </c>
      <c r="M13" s="171">
        <f>SUM(M7:M12)</f>
        <v>1113</v>
      </c>
      <c r="N13" s="171">
        <f>SUM(N7:N12)</f>
        <v>30103</v>
      </c>
      <c r="O13" s="409"/>
    </row>
    <row r="14" spans="1:16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6" s="25" customFormat="1" ht="21.75" customHeight="1">
      <c r="B15" s="64"/>
      <c r="C15" s="64"/>
    </row>
    <row r="16" spans="1:16" s="25" customFormat="1" ht="22.5" customHeight="1">
      <c r="B16" s="64"/>
      <c r="C16" s="64"/>
    </row>
    <row r="17" spans="2:14" ht="14.4" customHeight="1">
      <c r="B17" s="64" t="s">
        <v>32</v>
      </c>
      <c r="C17" s="64"/>
      <c r="D17" s="25"/>
      <c r="E17" s="25"/>
      <c r="F17" s="25"/>
      <c r="G17" s="25"/>
      <c r="H17" s="25"/>
      <c r="I17" s="25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F10" sqref="F10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6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6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6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6" ht="36.75" customHeight="1" thickTop="1" thickBot="1">
      <c r="A5" s="319" t="s">
        <v>3</v>
      </c>
      <c r="B5" s="319" t="s">
        <v>4</v>
      </c>
      <c r="C5" s="319" t="s">
        <v>5</v>
      </c>
      <c r="D5" s="319" t="s">
        <v>6</v>
      </c>
      <c r="E5" s="337" t="s">
        <v>7</v>
      </c>
      <c r="F5" s="320" t="s">
        <v>8</v>
      </c>
      <c r="G5" s="320" t="s">
        <v>9</v>
      </c>
      <c r="H5" s="320" t="s">
        <v>10</v>
      </c>
      <c r="I5" s="320" t="s">
        <v>11</v>
      </c>
      <c r="J5" s="320" t="s">
        <v>12</v>
      </c>
      <c r="K5" s="321" t="s">
        <v>94</v>
      </c>
      <c r="L5" s="321" t="s">
        <v>121</v>
      </c>
      <c r="M5" s="321" t="s">
        <v>14</v>
      </c>
      <c r="N5" s="320" t="s">
        <v>15</v>
      </c>
      <c r="O5" s="320" t="s">
        <v>16</v>
      </c>
    </row>
    <row r="6" spans="1:16" s="25" customFormat="1" ht="33" customHeight="1" thickTop="1">
      <c r="A6" s="134" t="s">
        <v>159</v>
      </c>
      <c r="B6" s="8" t="s">
        <v>160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138"/>
      <c r="N6" s="138"/>
      <c r="O6" s="408"/>
    </row>
    <row r="7" spans="1:16" s="25" customFormat="1" ht="33" customHeight="1">
      <c r="A7" s="134"/>
      <c r="B7" s="147" t="s">
        <v>427</v>
      </c>
      <c r="C7" s="147"/>
      <c r="D7" s="135"/>
      <c r="E7" s="19"/>
      <c r="F7" s="135"/>
      <c r="G7" s="135"/>
      <c r="H7" s="159"/>
      <c r="I7" s="159"/>
      <c r="J7" s="159"/>
      <c r="K7" s="159"/>
      <c r="L7" s="159"/>
      <c r="M7" s="160"/>
      <c r="N7" s="160"/>
      <c r="O7" s="135"/>
    </row>
    <row r="8" spans="1:16" s="25" customFormat="1" ht="33" customHeight="1">
      <c r="A8" s="157" t="s">
        <v>159</v>
      </c>
      <c r="B8" s="157" t="s">
        <v>412</v>
      </c>
      <c r="C8" s="18" t="s">
        <v>162</v>
      </c>
      <c r="D8" s="87" t="s">
        <v>171</v>
      </c>
      <c r="E8" s="157"/>
      <c r="F8" s="50">
        <v>16</v>
      </c>
      <c r="G8" s="51">
        <v>144</v>
      </c>
      <c r="H8" s="159">
        <f>F8*G8</f>
        <v>2304</v>
      </c>
      <c r="I8" s="159">
        <v>0</v>
      </c>
      <c r="J8" s="159">
        <f>F8*I8</f>
        <v>0</v>
      </c>
      <c r="K8" s="53">
        <v>4</v>
      </c>
      <c r="L8" s="159">
        <f>+F8*K8</f>
        <v>64</v>
      </c>
      <c r="M8" s="159">
        <v>0</v>
      </c>
      <c r="N8" s="159">
        <f>+H8-J8+L8-M8</f>
        <v>2368</v>
      </c>
      <c r="O8" s="50" t="s">
        <v>73</v>
      </c>
      <c r="P8" s="65"/>
    </row>
    <row r="9" spans="1:16" s="25" customFormat="1" ht="33" customHeight="1" thickBot="1">
      <c r="A9" s="157" t="s">
        <v>159</v>
      </c>
      <c r="B9" s="157" t="s">
        <v>413</v>
      </c>
      <c r="C9" s="18" t="s">
        <v>162</v>
      </c>
      <c r="D9" s="87" t="s">
        <v>171</v>
      </c>
      <c r="E9" s="271">
        <v>455063787</v>
      </c>
      <c r="F9" s="50">
        <v>16</v>
      </c>
      <c r="G9" s="51">
        <v>144</v>
      </c>
      <c r="H9" s="275">
        <f>F9*G9</f>
        <v>2304</v>
      </c>
      <c r="I9" s="275">
        <v>0</v>
      </c>
      <c r="J9" s="275">
        <f>F9*I9</f>
        <v>0</v>
      </c>
      <c r="K9" s="280">
        <v>4</v>
      </c>
      <c r="L9" s="275">
        <f>+F9*K9</f>
        <v>64</v>
      </c>
      <c r="M9" s="275">
        <v>0</v>
      </c>
      <c r="N9" s="275">
        <f>+H9-J9+L9-M9</f>
        <v>2368</v>
      </c>
      <c r="O9" s="50" t="s">
        <v>73</v>
      </c>
    </row>
    <row r="10" spans="1:16" s="25" customFormat="1" ht="33" customHeight="1" thickTop="1" thickBot="1">
      <c r="A10" s="324"/>
      <c r="B10" s="169" t="s">
        <v>15</v>
      </c>
      <c r="C10" s="169"/>
      <c r="D10" s="169"/>
      <c r="E10" s="169"/>
      <c r="F10" s="169"/>
      <c r="G10" s="171"/>
      <c r="H10" s="171">
        <f t="shared" ref="H10:N10" si="0">SUM(H8:H9)</f>
        <v>4608</v>
      </c>
      <c r="I10" s="171">
        <f t="shared" si="0"/>
        <v>0</v>
      </c>
      <c r="J10" s="171">
        <f t="shared" si="0"/>
        <v>0</v>
      </c>
      <c r="K10" s="171">
        <f t="shared" si="0"/>
        <v>8</v>
      </c>
      <c r="L10" s="171">
        <f t="shared" si="0"/>
        <v>128</v>
      </c>
      <c r="M10" s="171">
        <f t="shared" si="0"/>
        <v>0</v>
      </c>
      <c r="N10" s="171">
        <f t="shared" si="0"/>
        <v>4736</v>
      </c>
      <c r="O10" s="409"/>
    </row>
    <row r="11" spans="1:16" s="25" customFormat="1" ht="33" customHeight="1">
      <c r="A11" s="19"/>
      <c r="B11" s="101"/>
      <c r="C11" s="101"/>
      <c r="D11" s="101"/>
      <c r="E11" s="101"/>
      <c r="F11" s="101"/>
      <c r="G11" s="196"/>
      <c r="H11" s="196"/>
      <c r="I11" s="196"/>
      <c r="J11" s="196"/>
      <c r="K11" s="196"/>
      <c r="L11" s="196"/>
      <c r="M11" s="196"/>
      <c r="N11" s="196"/>
      <c r="O11" s="410"/>
    </row>
    <row r="12" spans="1:16" s="25" customFormat="1" ht="33" customHeight="1">
      <c r="A12" s="19"/>
      <c r="B12" s="101"/>
      <c r="C12" s="101"/>
      <c r="D12" s="101"/>
      <c r="E12" s="101"/>
      <c r="F12" s="101"/>
      <c r="G12" s="196"/>
      <c r="H12" s="196"/>
      <c r="I12" s="196"/>
      <c r="J12" s="196"/>
      <c r="K12" s="196"/>
      <c r="L12" s="196"/>
      <c r="M12" s="196"/>
      <c r="N12" s="196"/>
      <c r="O12" s="410"/>
    </row>
    <row r="13" spans="1:16" s="25" customFormat="1" ht="22.5" customHeight="1">
      <c r="B13" s="64" t="s">
        <v>30</v>
      </c>
      <c r="C13" s="64"/>
      <c r="H13" s="65"/>
      <c r="I13" s="65"/>
      <c r="J13" s="25" t="s">
        <v>31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32</v>
      </c>
      <c r="C16" s="64"/>
      <c r="D16" s="25"/>
      <c r="E16" s="25"/>
      <c r="F16" s="25"/>
      <c r="G16" s="25"/>
      <c r="H16" s="25"/>
      <c r="I16" s="25"/>
      <c r="J16" s="66" t="s">
        <v>33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9"/>
  <sheetViews>
    <sheetView topLeftCell="A3" workbookViewId="0">
      <selection activeCell="F14" sqref="F1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1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.6" customHeight="1" thickTop="1">
      <c r="A6" s="143" t="s">
        <v>159</v>
      </c>
      <c r="B6" s="122" t="s">
        <v>160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159</v>
      </c>
      <c r="B7" s="157" t="s">
        <v>172</v>
      </c>
      <c r="C7" s="18" t="s">
        <v>173</v>
      </c>
      <c r="D7" s="87" t="s">
        <v>174</v>
      </c>
      <c r="E7" s="46">
        <v>2906978940</v>
      </c>
      <c r="F7" s="50">
        <v>16</v>
      </c>
      <c r="G7" s="51">
        <v>329</v>
      </c>
      <c r="H7" s="52">
        <f t="shared" ref="H7:H12" si="0">F7*G7</f>
        <v>5264</v>
      </c>
      <c r="I7" s="53">
        <v>35</v>
      </c>
      <c r="J7" s="52">
        <f>F7*I7</f>
        <v>560</v>
      </c>
      <c r="K7" s="54"/>
      <c r="L7" s="54">
        <v>0</v>
      </c>
      <c r="M7" s="54">
        <v>0</v>
      </c>
      <c r="N7" s="52">
        <f t="shared" ref="N7:N13" si="1">+H7-J7+L7-M7</f>
        <v>4704</v>
      </c>
      <c r="O7" s="284" t="s">
        <v>73</v>
      </c>
    </row>
    <row r="8" spans="1:15" s="25" customFormat="1" ht="30" customHeight="1">
      <c r="A8" s="89" t="s">
        <v>159</v>
      </c>
      <c r="B8" s="157" t="s">
        <v>175</v>
      </c>
      <c r="C8" s="18" t="s">
        <v>173</v>
      </c>
      <c r="D8" s="87" t="s">
        <v>167</v>
      </c>
      <c r="E8" s="292">
        <v>2758146144</v>
      </c>
      <c r="F8" s="50">
        <v>16</v>
      </c>
      <c r="G8" s="51">
        <v>243</v>
      </c>
      <c r="H8" s="52">
        <f t="shared" si="0"/>
        <v>3888</v>
      </c>
      <c r="I8" s="53">
        <v>13</v>
      </c>
      <c r="J8" s="52">
        <f>F8*I8</f>
        <v>208</v>
      </c>
      <c r="K8" s="54"/>
      <c r="L8" s="54">
        <v>0</v>
      </c>
      <c r="M8" s="54">
        <v>0</v>
      </c>
      <c r="N8" s="52">
        <f t="shared" si="1"/>
        <v>3680</v>
      </c>
      <c r="O8" s="284" t="s">
        <v>73</v>
      </c>
    </row>
    <row r="9" spans="1:15" s="25" customFormat="1" ht="30" customHeight="1">
      <c r="A9" s="89" t="s">
        <v>159</v>
      </c>
      <c r="B9" s="157" t="s">
        <v>176</v>
      </c>
      <c r="C9" s="87" t="s">
        <v>177</v>
      </c>
      <c r="D9" s="87" t="s">
        <v>174</v>
      </c>
      <c r="E9" s="46">
        <v>1226365949</v>
      </c>
      <c r="F9" s="50">
        <v>16</v>
      </c>
      <c r="G9" s="51">
        <v>439</v>
      </c>
      <c r="H9" s="52">
        <f t="shared" si="0"/>
        <v>7024</v>
      </c>
      <c r="I9" s="52">
        <v>57</v>
      </c>
      <c r="J9" s="52">
        <f>F9*I9</f>
        <v>912</v>
      </c>
      <c r="K9" s="52"/>
      <c r="L9" s="52">
        <v>0</v>
      </c>
      <c r="M9" s="52">
        <v>318</v>
      </c>
      <c r="N9" s="159">
        <f t="shared" si="1"/>
        <v>5794</v>
      </c>
      <c r="O9" s="282" t="s">
        <v>73</v>
      </c>
    </row>
    <row r="10" spans="1:15" s="25" customFormat="1" ht="30" customHeight="1">
      <c r="A10" s="89" t="s">
        <v>178</v>
      </c>
      <c r="B10" s="114" t="s">
        <v>179</v>
      </c>
      <c r="C10" s="18" t="s">
        <v>177</v>
      </c>
      <c r="D10" s="112" t="s">
        <v>180</v>
      </c>
      <c r="E10" s="141">
        <v>2984496493</v>
      </c>
      <c r="F10" s="50">
        <v>16</v>
      </c>
      <c r="G10" s="51">
        <v>243</v>
      </c>
      <c r="H10" s="52">
        <f t="shared" si="0"/>
        <v>3888</v>
      </c>
      <c r="I10" s="52">
        <v>13</v>
      </c>
      <c r="J10" s="52">
        <f>F10*I10</f>
        <v>208</v>
      </c>
      <c r="K10" s="52"/>
      <c r="L10" s="144">
        <v>0</v>
      </c>
      <c r="M10" s="144">
        <v>155</v>
      </c>
      <c r="N10" s="159">
        <f t="shared" si="1"/>
        <v>3525</v>
      </c>
      <c r="O10" s="282" t="s">
        <v>73</v>
      </c>
    </row>
    <row r="11" spans="1:15" s="25" customFormat="1" ht="30" customHeight="1">
      <c r="A11" s="15" t="s">
        <v>17</v>
      </c>
      <c r="B11" s="157" t="s">
        <v>59</v>
      </c>
      <c r="C11" s="18" t="s">
        <v>177</v>
      </c>
      <c r="D11" s="87" t="s">
        <v>51</v>
      </c>
      <c r="E11" s="157">
        <v>1226365981</v>
      </c>
      <c r="F11" s="50">
        <v>16</v>
      </c>
      <c r="G11" s="58">
        <v>256</v>
      </c>
      <c r="H11" s="159">
        <f t="shared" si="0"/>
        <v>4096</v>
      </c>
      <c r="I11" s="53">
        <v>22</v>
      </c>
      <c r="J11" s="159">
        <f>I11*F11</f>
        <v>352</v>
      </c>
      <c r="K11" s="160"/>
      <c r="L11" s="160">
        <v>0</v>
      </c>
      <c r="M11" s="160">
        <v>214</v>
      </c>
      <c r="N11" s="159">
        <f t="shared" si="1"/>
        <v>3530</v>
      </c>
      <c r="O11" s="282" t="s">
        <v>49</v>
      </c>
    </row>
    <row r="12" spans="1:15" s="25" customFormat="1" ht="30" customHeight="1">
      <c r="A12" s="89" t="s">
        <v>159</v>
      </c>
      <c r="B12" s="157" t="s">
        <v>181</v>
      </c>
      <c r="C12" s="87" t="s">
        <v>177</v>
      </c>
      <c r="D12" s="87" t="s">
        <v>58</v>
      </c>
      <c r="E12" s="292">
        <v>2758134278</v>
      </c>
      <c r="F12" s="50">
        <v>16</v>
      </c>
      <c r="G12" s="58">
        <v>188</v>
      </c>
      <c r="H12" s="159">
        <f t="shared" si="0"/>
        <v>3008</v>
      </c>
      <c r="I12" s="88">
        <v>4</v>
      </c>
      <c r="J12" s="54">
        <f>+F12*I12</f>
        <v>64</v>
      </c>
      <c r="K12" s="88">
        <v>0</v>
      </c>
      <c r="L12" s="54">
        <f>+F12*K12</f>
        <v>0</v>
      </c>
      <c r="M12" s="54">
        <v>0</v>
      </c>
      <c r="N12" s="159">
        <f t="shared" si="1"/>
        <v>2944</v>
      </c>
      <c r="O12" s="282" t="s">
        <v>73</v>
      </c>
    </row>
    <row r="13" spans="1:15" s="25" customFormat="1" ht="30" customHeight="1" thickBot="1">
      <c r="A13" s="89" t="s">
        <v>159</v>
      </c>
      <c r="B13" s="157" t="s">
        <v>182</v>
      </c>
      <c r="C13" s="87" t="s">
        <v>177</v>
      </c>
      <c r="D13" s="87" t="s">
        <v>91</v>
      </c>
      <c r="E13" s="1">
        <v>2758151245</v>
      </c>
      <c r="F13" s="50">
        <v>16</v>
      </c>
      <c r="G13" s="51">
        <v>180</v>
      </c>
      <c r="H13" s="275">
        <f>F13*G13</f>
        <v>2880</v>
      </c>
      <c r="I13" s="275">
        <v>3</v>
      </c>
      <c r="J13" s="275">
        <f>F13*I13</f>
        <v>48</v>
      </c>
      <c r="K13" s="280">
        <v>0</v>
      </c>
      <c r="L13" s="275">
        <f>+F13*K13</f>
        <v>0</v>
      </c>
      <c r="M13" s="275">
        <v>122</v>
      </c>
      <c r="N13" s="275">
        <f t="shared" si="1"/>
        <v>2710</v>
      </c>
      <c r="O13" s="282" t="s">
        <v>73</v>
      </c>
    </row>
    <row r="14" spans="1:15" s="25" customFormat="1" ht="30" customHeight="1" thickTop="1" thickBot="1">
      <c r="A14" s="128"/>
      <c r="B14" s="91" t="s">
        <v>15</v>
      </c>
      <c r="C14" s="91"/>
      <c r="D14" s="91"/>
      <c r="E14" s="145"/>
      <c r="F14" s="91"/>
      <c r="G14" s="132"/>
      <c r="H14" s="132">
        <f t="shared" ref="H14:N14" si="2">SUM(H7:H13)</f>
        <v>30048</v>
      </c>
      <c r="I14" s="132">
        <f t="shared" si="2"/>
        <v>147</v>
      </c>
      <c r="J14" s="132">
        <f t="shared" si="2"/>
        <v>2352</v>
      </c>
      <c r="K14" s="132">
        <f t="shared" si="2"/>
        <v>0</v>
      </c>
      <c r="L14" s="132">
        <f t="shared" si="2"/>
        <v>0</v>
      </c>
      <c r="M14" s="132">
        <f t="shared" si="2"/>
        <v>809</v>
      </c>
      <c r="N14" s="132">
        <f t="shared" si="2"/>
        <v>26887</v>
      </c>
      <c r="O14" s="97"/>
    </row>
    <row r="15" spans="1:15" s="25" customFormat="1" ht="22.5" customHeight="1" thickTop="1">
      <c r="A15" s="1"/>
    </row>
    <row r="16" spans="1:15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146"/>
      <c r="L19" s="146"/>
      <c r="M19" s="146"/>
      <c r="N19" s="14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3" sqref="F13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0" customHeight="1" thickTop="1" thickBot="1">
      <c r="A5" s="319" t="s">
        <v>3</v>
      </c>
      <c r="B5" s="319" t="s">
        <v>4</v>
      </c>
      <c r="C5" s="319" t="s">
        <v>5</v>
      </c>
      <c r="D5" s="319" t="s">
        <v>6</v>
      </c>
      <c r="E5" s="337" t="s">
        <v>7</v>
      </c>
      <c r="F5" s="320" t="s">
        <v>8</v>
      </c>
      <c r="G5" s="320" t="s">
        <v>9</v>
      </c>
      <c r="H5" s="320" t="s">
        <v>10</v>
      </c>
      <c r="I5" s="320" t="s">
        <v>11</v>
      </c>
      <c r="J5" s="320" t="s">
        <v>12</v>
      </c>
      <c r="K5" s="320"/>
      <c r="L5" s="321" t="s">
        <v>13</v>
      </c>
      <c r="M5" s="321" t="s">
        <v>14</v>
      </c>
      <c r="N5" s="320" t="s">
        <v>15</v>
      </c>
      <c r="O5" s="320" t="s">
        <v>16</v>
      </c>
    </row>
    <row r="6" spans="1:15" s="25" customFormat="1" ht="30" customHeight="1" thickTop="1">
      <c r="A6" s="134" t="s">
        <v>183</v>
      </c>
      <c r="B6" s="8" t="s">
        <v>184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2"/>
    </row>
    <row r="7" spans="1:15" s="25" customFormat="1" ht="30" customHeight="1">
      <c r="A7" s="134" t="s">
        <v>183</v>
      </c>
      <c r="B7" s="147" t="s">
        <v>185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135"/>
    </row>
    <row r="8" spans="1:15" s="25" customFormat="1" ht="30" customHeight="1">
      <c r="A8" s="157" t="s">
        <v>183</v>
      </c>
      <c r="B8" s="157" t="s">
        <v>401</v>
      </c>
      <c r="C8" s="87" t="s">
        <v>184</v>
      </c>
      <c r="D8" s="18" t="s">
        <v>406</v>
      </c>
      <c r="E8" s="157"/>
      <c r="F8" s="50">
        <v>16</v>
      </c>
      <c r="G8" s="51">
        <v>389</v>
      </c>
      <c r="H8" s="159">
        <f t="shared" ref="H8:H12" si="0">F8*G8</f>
        <v>6224</v>
      </c>
      <c r="I8" s="159">
        <v>47</v>
      </c>
      <c r="J8" s="159">
        <f t="shared" ref="J8:J12" si="1">F8*I8</f>
        <v>752</v>
      </c>
      <c r="K8" s="159"/>
      <c r="L8" s="144">
        <v>0</v>
      </c>
      <c r="M8" s="159">
        <v>0</v>
      </c>
      <c r="N8" s="159">
        <f>+H8-J8+L8-M8</f>
        <v>5472</v>
      </c>
      <c r="O8" s="50" t="s">
        <v>37</v>
      </c>
    </row>
    <row r="9" spans="1:15" s="25" customFormat="1" ht="30" customHeight="1">
      <c r="A9" s="157" t="s">
        <v>183</v>
      </c>
      <c r="B9" s="157" t="s">
        <v>187</v>
      </c>
      <c r="C9" s="87" t="s">
        <v>184</v>
      </c>
      <c r="D9" s="87" t="s">
        <v>188</v>
      </c>
      <c r="E9" s="317">
        <v>2758145911</v>
      </c>
      <c r="F9" s="50">
        <v>16</v>
      </c>
      <c r="G9" s="51">
        <v>295</v>
      </c>
      <c r="H9" s="159">
        <f t="shared" si="0"/>
        <v>4720</v>
      </c>
      <c r="I9" s="159">
        <v>28</v>
      </c>
      <c r="J9" s="159">
        <f t="shared" si="1"/>
        <v>448</v>
      </c>
      <c r="K9" s="159"/>
      <c r="L9" s="144">
        <v>0</v>
      </c>
      <c r="M9" s="144">
        <v>0</v>
      </c>
      <c r="N9" s="159">
        <f t="shared" ref="N9:N12" si="2">+H9-J9+L9-M9</f>
        <v>4272</v>
      </c>
      <c r="O9" s="50" t="s">
        <v>37</v>
      </c>
    </row>
    <row r="10" spans="1:15" s="25" customFormat="1" ht="30" customHeight="1">
      <c r="A10" s="157" t="s">
        <v>183</v>
      </c>
      <c r="B10" s="157" t="s">
        <v>190</v>
      </c>
      <c r="C10" s="87" t="s">
        <v>184</v>
      </c>
      <c r="D10" s="87" t="s">
        <v>189</v>
      </c>
      <c r="E10" s="157">
        <v>1226366228</v>
      </c>
      <c r="F10" s="50">
        <v>16</v>
      </c>
      <c r="G10" s="51">
        <v>295</v>
      </c>
      <c r="H10" s="159">
        <f t="shared" si="0"/>
        <v>4720</v>
      </c>
      <c r="I10" s="159">
        <v>28</v>
      </c>
      <c r="J10" s="159">
        <f t="shared" si="1"/>
        <v>448</v>
      </c>
      <c r="K10" s="159"/>
      <c r="L10" s="144">
        <v>0</v>
      </c>
      <c r="M10" s="144">
        <v>235</v>
      </c>
      <c r="N10" s="159">
        <f t="shared" si="2"/>
        <v>4037</v>
      </c>
      <c r="O10" s="50" t="s">
        <v>37</v>
      </c>
    </row>
    <row r="11" spans="1:15" s="25" customFormat="1" ht="30" customHeight="1">
      <c r="A11" s="157" t="s">
        <v>183</v>
      </c>
      <c r="B11" s="157" t="s">
        <v>191</v>
      </c>
      <c r="C11" s="87" t="s">
        <v>184</v>
      </c>
      <c r="D11" s="87" t="s">
        <v>189</v>
      </c>
      <c r="E11" s="157">
        <v>1226365825</v>
      </c>
      <c r="F11" s="50">
        <v>16</v>
      </c>
      <c r="G11" s="51">
        <v>295</v>
      </c>
      <c r="H11" s="159">
        <f t="shared" si="0"/>
        <v>4720</v>
      </c>
      <c r="I11" s="159">
        <v>28</v>
      </c>
      <c r="J11" s="159">
        <f t="shared" si="1"/>
        <v>448</v>
      </c>
      <c r="K11" s="159"/>
      <c r="L11" s="144">
        <v>0</v>
      </c>
      <c r="M11" s="144">
        <v>235</v>
      </c>
      <c r="N11" s="159">
        <f t="shared" si="2"/>
        <v>4037</v>
      </c>
      <c r="O11" s="50" t="s">
        <v>37</v>
      </c>
    </row>
    <row r="12" spans="1:15" s="25" customFormat="1" ht="30" customHeight="1" thickBot="1">
      <c r="A12" s="157" t="s">
        <v>183</v>
      </c>
      <c r="B12" s="157" t="s">
        <v>192</v>
      </c>
      <c r="C12" s="87" t="s">
        <v>184</v>
      </c>
      <c r="D12" s="87" t="s">
        <v>189</v>
      </c>
      <c r="E12" s="271">
        <v>2758145881</v>
      </c>
      <c r="F12" s="50">
        <v>16</v>
      </c>
      <c r="G12" s="58">
        <v>295</v>
      </c>
      <c r="H12" s="277">
        <f t="shared" si="0"/>
        <v>4720</v>
      </c>
      <c r="I12" s="281">
        <v>28</v>
      </c>
      <c r="J12" s="277">
        <f t="shared" si="1"/>
        <v>448</v>
      </c>
      <c r="K12" s="277"/>
      <c r="L12" s="451">
        <v>0</v>
      </c>
      <c r="M12" s="451">
        <v>235</v>
      </c>
      <c r="N12" s="275">
        <f t="shared" si="2"/>
        <v>4037</v>
      </c>
      <c r="O12" s="50" t="s">
        <v>37</v>
      </c>
    </row>
    <row r="13" spans="1:15" s="25" customFormat="1" ht="30" customHeight="1" thickTop="1" thickBot="1">
      <c r="A13" s="322"/>
      <c r="B13" s="323" t="s">
        <v>15</v>
      </c>
      <c r="C13" s="323"/>
      <c r="D13" s="169"/>
      <c r="E13" s="323"/>
      <c r="F13" s="169"/>
      <c r="G13" s="171"/>
      <c r="H13" s="171">
        <f>SUM(H8:H12)</f>
        <v>25104</v>
      </c>
      <c r="I13" s="171">
        <f>SUM(I9:I12)</f>
        <v>112</v>
      </c>
      <c r="J13" s="171">
        <f>SUM(J8:J12)</f>
        <v>2544</v>
      </c>
      <c r="K13" s="171">
        <f>SUM(K8:K12)</f>
        <v>0</v>
      </c>
      <c r="L13" s="171">
        <f>SUM(L8:L12)</f>
        <v>0</v>
      </c>
      <c r="M13" s="171">
        <f>SUM(M8:M12)</f>
        <v>705</v>
      </c>
      <c r="N13" s="171">
        <f>SUM(N8:N12)</f>
        <v>21855</v>
      </c>
      <c r="O13" s="324"/>
    </row>
    <row r="14" spans="1:15" s="25" customFormat="1" ht="22.5" customHeight="1"/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7"/>
  <sheetViews>
    <sheetView topLeftCell="A2" workbookViewId="0">
      <selection activeCell="J8" sqref="J8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34" t="s">
        <v>183</v>
      </c>
      <c r="B6" s="8" t="s">
        <v>184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34" t="s">
        <v>183</v>
      </c>
      <c r="B7" s="191" t="s">
        <v>185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0" customHeight="1">
      <c r="A8" s="89" t="s">
        <v>183</v>
      </c>
      <c r="B8" s="157" t="s">
        <v>402</v>
      </c>
      <c r="C8" s="18" t="s">
        <v>403</v>
      </c>
      <c r="D8" s="87" t="s">
        <v>396</v>
      </c>
      <c r="E8" s="157">
        <v>2959827994</v>
      </c>
      <c r="F8" s="50">
        <v>16</v>
      </c>
      <c r="G8" s="51">
        <v>540</v>
      </c>
      <c r="H8" s="159">
        <f>F8*G8</f>
        <v>8640</v>
      </c>
      <c r="I8" s="159">
        <v>81</v>
      </c>
      <c r="J8" s="159">
        <f>F8*I8</f>
        <v>1296</v>
      </c>
      <c r="K8" s="159"/>
      <c r="L8" s="144">
        <v>0</v>
      </c>
      <c r="M8" s="144">
        <v>0</v>
      </c>
      <c r="N8" s="159">
        <f>+H8-J8+L8-M8</f>
        <v>7344</v>
      </c>
      <c r="O8" s="282" t="s">
        <v>37</v>
      </c>
    </row>
    <row r="9" spans="1:15" s="25" customFormat="1" ht="30" customHeight="1">
      <c r="A9" s="89" t="s">
        <v>183</v>
      </c>
      <c r="B9" s="157" t="s">
        <v>439</v>
      </c>
      <c r="C9" s="87" t="s">
        <v>184</v>
      </c>
      <c r="D9" s="18" t="s">
        <v>440</v>
      </c>
      <c r="E9" s="157">
        <v>2931395645</v>
      </c>
      <c r="F9" s="50">
        <v>16</v>
      </c>
      <c r="G9" s="51">
        <v>380</v>
      </c>
      <c r="H9" s="159">
        <f>F9*G9</f>
        <v>6080</v>
      </c>
      <c r="I9" s="159">
        <v>46</v>
      </c>
      <c r="J9" s="159">
        <f>F9*I9</f>
        <v>736</v>
      </c>
      <c r="K9" s="159"/>
      <c r="L9" s="144">
        <v>0</v>
      </c>
      <c r="M9" s="159">
        <v>0</v>
      </c>
      <c r="N9" s="159">
        <f>+H9-J9+L9-M9</f>
        <v>5344</v>
      </c>
      <c r="O9" s="282" t="s">
        <v>37</v>
      </c>
    </row>
    <row r="10" spans="1:15" s="25" customFormat="1" ht="30" customHeight="1">
      <c r="A10" s="89" t="s">
        <v>183</v>
      </c>
      <c r="B10" s="157" t="s">
        <v>474</v>
      </c>
      <c r="C10" s="87" t="s">
        <v>184</v>
      </c>
      <c r="D10" s="18" t="s">
        <v>475</v>
      </c>
      <c r="E10" s="157">
        <v>2993947270</v>
      </c>
      <c r="F10" s="50">
        <v>16</v>
      </c>
      <c r="G10" s="51">
        <v>336</v>
      </c>
      <c r="H10" s="159">
        <f>F10*G10</f>
        <v>5376</v>
      </c>
      <c r="I10" s="159">
        <v>36</v>
      </c>
      <c r="J10" s="159">
        <f>F10*I10</f>
        <v>576</v>
      </c>
      <c r="K10" s="159"/>
      <c r="L10" s="144">
        <v>0</v>
      </c>
      <c r="M10" s="159">
        <v>0</v>
      </c>
      <c r="N10" s="159">
        <f>+H10-J10+L10-M10</f>
        <v>4800</v>
      </c>
      <c r="O10" s="282" t="s">
        <v>37</v>
      </c>
    </row>
    <row r="11" spans="1:15" s="25" customFormat="1" ht="30" customHeight="1" thickBot="1">
      <c r="A11" s="89"/>
      <c r="B11" s="167"/>
      <c r="C11" s="87"/>
      <c r="D11" s="87"/>
      <c r="E11" s="48"/>
      <c r="F11" s="50"/>
      <c r="G11" s="58"/>
      <c r="H11" s="285"/>
      <c r="I11" s="285"/>
      <c r="J11" s="285"/>
      <c r="K11" s="277"/>
      <c r="L11" s="275"/>
      <c r="M11" s="275"/>
      <c r="N11" s="275"/>
      <c r="O11" s="282"/>
    </row>
    <row r="12" spans="1:15" s="25" customFormat="1" ht="30" customHeight="1" thickTop="1" thickBot="1">
      <c r="A12" s="128"/>
      <c r="B12" s="28" t="s">
        <v>15</v>
      </c>
      <c r="C12" s="28"/>
      <c r="D12" s="91"/>
      <c r="E12" s="28"/>
      <c r="F12" s="91"/>
      <c r="G12" s="132"/>
      <c r="H12" s="132">
        <f>SUM(H8:H11)</f>
        <v>20096</v>
      </c>
      <c r="I12" s="132">
        <f t="shared" ref="I12:N12" si="0">SUM(I8:I11)</f>
        <v>163</v>
      </c>
      <c r="J12" s="132">
        <f t="shared" si="0"/>
        <v>2608</v>
      </c>
      <c r="K12" s="132">
        <f t="shared" si="0"/>
        <v>0</v>
      </c>
      <c r="L12" s="132">
        <f t="shared" si="0"/>
        <v>0</v>
      </c>
      <c r="M12" s="132">
        <f t="shared" si="0"/>
        <v>0</v>
      </c>
      <c r="N12" s="132">
        <f t="shared" si="0"/>
        <v>17488</v>
      </c>
      <c r="O12" s="97"/>
    </row>
    <row r="13" spans="1:15" s="25" customFormat="1" ht="22.5" customHeight="1" thickTop="1"/>
    <row r="14" spans="1:15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I5" sqref="I1:I1048576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9.6640625" style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2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193</v>
      </c>
      <c r="B7" s="149" t="s">
        <v>195</v>
      </c>
      <c r="C7" s="150" t="s">
        <v>196</v>
      </c>
      <c r="D7" s="18" t="s">
        <v>197</v>
      </c>
      <c r="E7" s="46">
        <v>2910053791</v>
      </c>
      <c r="F7" s="50">
        <v>16</v>
      </c>
      <c r="G7" s="51">
        <v>188</v>
      </c>
      <c r="H7" s="52">
        <f>F7*G7</f>
        <v>3008</v>
      </c>
      <c r="I7" s="52">
        <v>4</v>
      </c>
      <c r="J7" s="52">
        <f>F7*I7</f>
        <v>64</v>
      </c>
      <c r="K7" s="53">
        <v>0</v>
      </c>
      <c r="L7" s="52">
        <f t="shared" ref="L7:L13" si="0">+F7*K7</f>
        <v>0</v>
      </c>
      <c r="M7" s="52">
        <v>0</v>
      </c>
      <c r="N7" s="52">
        <f>+H7-J7+L7-M7</f>
        <v>2944</v>
      </c>
      <c r="O7" s="282" t="s">
        <v>37</v>
      </c>
    </row>
    <row r="8" spans="1:15" s="25" customFormat="1" ht="30" customHeight="1">
      <c r="A8" s="89" t="s">
        <v>193</v>
      </c>
      <c r="B8" s="149" t="s">
        <v>198</v>
      </c>
      <c r="C8" s="150" t="s">
        <v>196</v>
      </c>
      <c r="D8" s="87" t="s">
        <v>199</v>
      </c>
      <c r="E8" s="25">
        <v>2758145806</v>
      </c>
      <c r="F8" s="50">
        <v>16</v>
      </c>
      <c r="G8" s="51">
        <v>148</v>
      </c>
      <c r="H8" s="52">
        <f>F8*G8</f>
        <v>2368</v>
      </c>
      <c r="I8" s="52">
        <v>0</v>
      </c>
      <c r="J8" s="52">
        <f>F8*I8</f>
        <v>0</v>
      </c>
      <c r="K8" s="53">
        <v>3</v>
      </c>
      <c r="L8" s="52">
        <f t="shared" si="0"/>
        <v>48</v>
      </c>
      <c r="M8" s="52">
        <v>0</v>
      </c>
      <c r="N8" s="159">
        <f t="shared" ref="N8:N14" si="1">+H8-J8+L8-M8</f>
        <v>2416</v>
      </c>
      <c r="O8" s="282" t="s">
        <v>37</v>
      </c>
    </row>
    <row r="9" spans="1:15" s="25" customFormat="1" ht="30" customHeight="1">
      <c r="A9" s="89" t="s">
        <v>193</v>
      </c>
      <c r="B9" s="149" t="s">
        <v>200</v>
      </c>
      <c r="C9" s="150" t="s">
        <v>196</v>
      </c>
      <c r="D9" s="87" t="s">
        <v>199</v>
      </c>
      <c r="E9" s="46">
        <v>2758145792</v>
      </c>
      <c r="F9" s="50">
        <v>16</v>
      </c>
      <c r="G9" s="51">
        <v>145</v>
      </c>
      <c r="H9" s="159">
        <f>F9*G9</f>
        <v>2320</v>
      </c>
      <c r="I9" s="52">
        <v>0</v>
      </c>
      <c r="J9" s="52">
        <v>0</v>
      </c>
      <c r="K9" s="52">
        <v>2</v>
      </c>
      <c r="L9" s="52">
        <f t="shared" si="0"/>
        <v>32</v>
      </c>
      <c r="M9" s="52">
        <v>60</v>
      </c>
      <c r="N9" s="159">
        <f t="shared" si="1"/>
        <v>2292</v>
      </c>
      <c r="O9" s="282" t="s">
        <v>37</v>
      </c>
    </row>
    <row r="10" spans="1:15" s="25" customFormat="1" ht="30" customHeight="1">
      <c r="A10" s="89" t="s">
        <v>193</v>
      </c>
      <c r="B10" s="157" t="s">
        <v>461</v>
      </c>
      <c r="C10" s="87" t="s">
        <v>201</v>
      </c>
      <c r="D10" s="87" t="s">
        <v>460</v>
      </c>
      <c r="E10" s="157"/>
      <c r="F10" s="50">
        <v>16</v>
      </c>
      <c r="G10" s="51">
        <v>206</v>
      </c>
      <c r="H10" s="159">
        <f>F10*G10</f>
        <v>3296</v>
      </c>
      <c r="I10" s="159">
        <v>6</v>
      </c>
      <c r="J10" s="159">
        <f>+F10*I10</f>
        <v>96</v>
      </c>
      <c r="K10" s="159">
        <v>0</v>
      </c>
      <c r="L10" s="414">
        <f>+F10*K10</f>
        <v>0</v>
      </c>
      <c r="M10" s="159">
        <v>0</v>
      </c>
      <c r="N10" s="159">
        <f>+H10-J10+L10-M10</f>
        <v>3200</v>
      </c>
      <c r="O10" s="282" t="s">
        <v>37</v>
      </c>
    </row>
    <row r="11" spans="1:15" s="25" customFormat="1" ht="30" customHeight="1">
      <c r="A11" s="89" t="s">
        <v>193</v>
      </c>
      <c r="B11" s="157" t="s">
        <v>414</v>
      </c>
      <c r="C11" s="87" t="s">
        <v>201</v>
      </c>
      <c r="D11" s="87" t="s">
        <v>91</v>
      </c>
      <c r="E11" s="46"/>
      <c r="F11" s="50">
        <v>16</v>
      </c>
      <c r="G11" s="51">
        <v>110</v>
      </c>
      <c r="H11" s="52">
        <f>F11*G11</f>
        <v>1760</v>
      </c>
      <c r="I11" s="52">
        <v>0</v>
      </c>
      <c r="J11" s="52">
        <f>F11*I11</f>
        <v>0</v>
      </c>
      <c r="K11" s="53">
        <v>4</v>
      </c>
      <c r="L11" s="52">
        <f t="shared" si="0"/>
        <v>64</v>
      </c>
      <c r="M11" s="52">
        <v>0</v>
      </c>
      <c r="N11" s="159">
        <f t="shared" si="1"/>
        <v>1824</v>
      </c>
      <c r="O11" s="282" t="s">
        <v>37</v>
      </c>
    </row>
    <row r="12" spans="1:15" s="25" customFormat="1" ht="30" customHeight="1">
      <c r="A12" s="89" t="s">
        <v>193</v>
      </c>
      <c r="B12" s="149" t="s">
        <v>202</v>
      </c>
      <c r="C12" s="150" t="s">
        <v>201</v>
      </c>
      <c r="D12" s="18" t="s">
        <v>203</v>
      </c>
      <c r="E12" s="292">
        <v>2758145733</v>
      </c>
      <c r="F12" s="50">
        <v>16</v>
      </c>
      <c r="G12" s="58">
        <v>230</v>
      </c>
      <c r="H12" s="52">
        <f>+F12*G12</f>
        <v>3680</v>
      </c>
      <c r="I12" s="52">
        <v>9</v>
      </c>
      <c r="J12" s="52">
        <f>+F12*I12</f>
        <v>144</v>
      </c>
      <c r="K12" s="54">
        <v>0</v>
      </c>
      <c r="L12" s="54">
        <f t="shared" si="0"/>
        <v>0</v>
      </c>
      <c r="M12" s="54">
        <v>156</v>
      </c>
      <c r="N12" s="159">
        <f t="shared" si="1"/>
        <v>3380</v>
      </c>
      <c r="O12" s="282" t="s">
        <v>37</v>
      </c>
    </row>
    <row r="13" spans="1:15" s="25" customFormat="1" ht="30" customHeight="1">
      <c r="A13" s="89" t="s">
        <v>193</v>
      </c>
      <c r="B13" s="46" t="s">
        <v>204</v>
      </c>
      <c r="C13" s="87" t="s">
        <v>201</v>
      </c>
      <c r="D13" s="87" t="s">
        <v>205</v>
      </c>
      <c r="E13" s="46">
        <v>2758130434</v>
      </c>
      <c r="F13" s="50">
        <v>16</v>
      </c>
      <c r="G13" s="51">
        <v>422</v>
      </c>
      <c r="H13" s="52">
        <f>F13*G13</f>
        <v>6752</v>
      </c>
      <c r="I13" s="52">
        <v>55</v>
      </c>
      <c r="J13" s="52">
        <f>F13*I13</f>
        <v>880</v>
      </c>
      <c r="K13" s="53">
        <v>0</v>
      </c>
      <c r="L13" s="52">
        <f t="shared" si="0"/>
        <v>0</v>
      </c>
      <c r="M13" s="52">
        <v>322</v>
      </c>
      <c r="N13" s="159">
        <f t="shared" si="1"/>
        <v>5550</v>
      </c>
      <c r="O13" s="282" t="s">
        <v>37</v>
      </c>
    </row>
    <row r="14" spans="1:15" s="25" customFormat="1" ht="30" customHeight="1" thickBot="1">
      <c r="A14" s="89" t="s">
        <v>193</v>
      </c>
      <c r="B14" s="46" t="s">
        <v>206</v>
      </c>
      <c r="C14" s="18" t="s">
        <v>207</v>
      </c>
      <c r="D14" s="87" t="s">
        <v>208</v>
      </c>
      <c r="E14" s="292">
        <v>2758145725</v>
      </c>
      <c r="F14" s="50">
        <v>16</v>
      </c>
      <c r="G14" s="58">
        <v>380</v>
      </c>
      <c r="H14" s="275">
        <f>+F14*G14</f>
        <v>6080</v>
      </c>
      <c r="I14" s="417">
        <v>46</v>
      </c>
      <c r="J14" s="275">
        <f>+F14*I14</f>
        <v>736</v>
      </c>
      <c r="K14" s="281">
        <v>0</v>
      </c>
      <c r="L14" s="277">
        <f>K14*F14</f>
        <v>0</v>
      </c>
      <c r="M14" s="277">
        <v>0</v>
      </c>
      <c r="N14" s="275">
        <f t="shared" si="1"/>
        <v>5344</v>
      </c>
      <c r="O14" s="282" t="s">
        <v>37</v>
      </c>
    </row>
    <row r="15" spans="1:15" s="25" customFormat="1" ht="30" customHeight="1" thickTop="1" thickBot="1">
      <c r="A15" s="128"/>
      <c r="B15" s="91" t="s">
        <v>15</v>
      </c>
      <c r="C15" s="91"/>
      <c r="D15" s="91"/>
      <c r="E15" s="145"/>
      <c r="F15" s="91"/>
      <c r="G15" s="132"/>
      <c r="H15" s="132">
        <f>SUM(H7:H14)</f>
        <v>29264</v>
      </c>
      <c r="I15" s="132">
        <f t="shared" ref="I15:N15" si="2">SUM(I7:I14)</f>
        <v>120</v>
      </c>
      <c r="J15" s="132">
        <f t="shared" si="2"/>
        <v>1920</v>
      </c>
      <c r="K15" s="132">
        <f t="shared" si="2"/>
        <v>9</v>
      </c>
      <c r="L15" s="132">
        <f t="shared" si="2"/>
        <v>144</v>
      </c>
      <c r="M15" s="132">
        <f t="shared" si="2"/>
        <v>538</v>
      </c>
      <c r="N15" s="132">
        <f t="shared" si="2"/>
        <v>26950</v>
      </c>
      <c r="O15" s="97"/>
    </row>
    <row r="16" spans="1:15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1"/>
  <sheetViews>
    <sheetView topLeftCell="C6" workbookViewId="0">
      <selection activeCell="M8" sqref="M8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7773437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7.5" customHeight="1" thickTop="1" thickBot="1">
      <c r="A5" s="116" t="s">
        <v>3</v>
      </c>
      <c r="B5" s="152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81" t="s">
        <v>193</v>
      </c>
      <c r="B6" s="124" t="s">
        <v>194</v>
      </c>
      <c r="C6" s="153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81" t="s">
        <v>193</v>
      </c>
      <c r="B7" s="124" t="s">
        <v>209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210</v>
      </c>
      <c r="B8" s="46" t="s">
        <v>211</v>
      </c>
      <c r="C8" s="47" t="s">
        <v>212</v>
      </c>
      <c r="D8" s="87" t="s">
        <v>213</v>
      </c>
      <c r="E8" s="25">
        <v>2758145342</v>
      </c>
      <c r="F8" s="50">
        <v>16</v>
      </c>
      <c r="G8" s="51">
        <v>206</v>
      </c>
      <c r="H8" s="52">
        <f t="shared" ref="H8:H16" si="0">F8*G8</f>
        <v>3296</v>
      </c>
      <c r="I8" s="52">
        <v>6</v>
      </c>
      <c r="J8" s="52">
        <f t="shared" ref="J8:J16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86" t="s">
        <v>214</v>
      </c>
    </row>
    <row r="9" spans="1:15" s="25" customFormat="1" ht="30" customHeight="1">
      <c r="A9" s="15" t="s">
        <v>215</v>
      </c>
      <c r="B9" s="46" t="s">
        <v>216</v>
      </c>
      <c r="C9" s="47" t="s">
        <v>212</v>
      </c>
      <c r="D9" s="87" t="s">
        <v>213</v>
      </c>
      <c r="E9" s="157">
        <v>2959302905</v>
      </c>
      <c r="F9" s="50">
        <v>16</v>
      </c>
      <c r="G9" s="51">
        <v>206</v>
      </c>
      <c r="H9" s="52">
        <f t="shared" si="0"/>
        <v>3296</v>
      </c>
      <c r="I9" s="52">
        <v>6</v>
      </c>
      <c r="J9" s="52">
        <f t="shared" si="1"/>
        <v>96</v>
      </c>
      <c r="K9" s="52"/>
      <c r="L9" s="52">
        <v>0</v>
      </c>
      <c r="M9" s="52">
        <v>126</v>
      </c>
      <c r="N9" s="159">
        <f t="shared" ref="N9:N16" si="2">+H9-J9+L9-M9</f>
        <v>3074</v>
      </c>
      <c r="O9" s="86" t="s">
        <v>214</v>
      </c>
    </row>
    <row r="10" spans="1:15" s="25" customFormat="1" ht="30" customHeight="1">
      <c r="A10" s="155" t="s">
        <v>219</v>
      </c>
      <c r="B10" s="46" t="s">
        <v>220</v>
      </c>
      <c r="C10" s="47" t="s">
        <v>212</v>
      </c>
      <c r="D10" s="87" t="s">
        <v>213</v>
      </c>
      <c r="E10" s="25">
        <v>2758144249</v>
      </c>
      <c r="F10" s="50">
        <v>16</v>
      </c>
      <c r="G10" s="51">
        <v>206</v>
      </c>
      <c r="H10" s="52">
        <f t="shared" si="0"/>
        <v>3296</v>
      </c>
      <c r="I10" s="52">
        <v>6</v>
      </c>
      <c r="J10" s="52">
        <f t="shared" si="1"/>
        <v>96</v>
      </c>
      <c r="K10" s="52"/>
      <c r="L10" s="52">
        <v>0</v>
      </c>
      <c r="M10" s="52">
        <v>126</v>
      </c>
      <c r="N10" s="159">
        <f t="shared" si="2"/>
        <v>3074</v>
      </c>
      <c r="O10" s="86" t="s">
        <v>214</v>
      </c>
    </row>
    <row r="11" spans="1:15" s="25" customFormat="1" ht="30" customHeight="1">
      <c r="A11" s="15" t="s">
        <v>221</v>
      </c>
      <c r="B11" s="46" t="s">
        <v>222</v>
      </c>
      <c r="C11" s="47" t="s">
        <v>212</v>
      </c>
      <c r="D11" s="87" t="s">
        <v>213</v>
      </c>
      <c r="E11" s="46">
        <v>2758144214</v>
      </c>
      <c r="F11" s="50">
        <v>16</v>
      </c>
      <c r="G11" s="51">
        <v>206</v>
      </c>
      <c r="H11" s="52">
        <f t="shared" si="0"/>
        <v>3296</v>
      </c>
      <c r="I11" s="52">
        <v>6</v>
      </c>
      <c r="J11" s="52">
        <f t="shared" si="1"/>
        <v>96</v>
      </c>
      <c r="K11" s="52"/>
      <c r="L11" s="52">
        <v>0</v>
      </c>
      <c r="M11" s="52">
        <v>126</v>
      </c>
      <c r="N11" s="159">
        <f t="shared" si="2"/>
        <v>3074</v>
      </c>
      <c r="O11" s="86" t="s">
        <v>214</v>
      </c>
    </row>
    <row r="12" spans="1:15" s="25" customFormat="1" ht="30" customHeight="1">
      <c r="A12" s="155" t="s">
        <v>223</v>
      </c>
      <c r="B12" s="46" t="s">
        <v>224</v>
      </c>
      <c r="C12" s="47" t="s">
        <v>212</v>
      </c>
      <c r="D12" s="87" t="s">
        <v>213</v>
      </c>
      <c r="E12" s="46">
        <v>455219787</v>
      </c>
      <c r="F12" s="50">
        <v>16</v>
      </c>
      <c r="G12" s="51">
        <v>206</v>
      </c>
      <c r="H12" s="52">
        <f t="shared" si="0"/>
        <v>3296</v>
      </c>
      <c r="I12" s="52">
        <v>6</v>
      </c>
      <c r="J12" s="52">
        <f t="shared" si="1"/>
        <v>96</v>
      </c>
      <c r="K12" s="52"/>
      <c r="L12" s="52">
        <v>0</v>
      </c>
      <c r="M12" s="52">
        <v>126</v>
      </c>
      <c r="N12" s="159">
        <f t="shared" si="2"/>
        <v>3074</v>
      </c>
      <c r="O12" s="86" t="s">
        <v>214</v>
      </c>
    </row>
    <row r="13" spans="1:15" s="25" customFormat="1" ht="30" customHeight="1">
      <c r="A13" s="15" t="s">
        <v>217</v>
      </c>
      <c r="B13" s="157" t="s">
        <v>218</v>
      </c>
      <c r="C13" s="47" t="s">
        <v>212</v>
      </c>
      <c r="D13" s="87" t="s">
        <v>203</v>
      </c>
      <c r="E13" s="25">
        <v>2758144273</v>
      </c>
      <c r="F13" s="50">
        <v>16</v>
      </c>
      <c r="G13" s="51">
        <v>263</v>
      </c>
      <c r="H13" s="159">
        <f t="shared" ref="H13" si="3">F13*G13</f>
        <v>4208</v>
      </c>
      <c r="I13" s="159">
        <v>23</v>
      </c>
      <c r="J13" s="159">
        <f t="shared" ref="J13" si="4">F13*I13</f>
        <v>368</v>
      </c>
      <c r="K13" s="159"/>
      <c r="L13" s="159">
        <v>0</v>
      </c>
      <c r="M13" s="159">
        <v>157</v>
      </c>
      <c r="N13" s="159">
        <f t="shared" ref="N13" si="5">+H13-J13+L13-M13</f>
        <v>3683</v>
      </c>
      <c r="O13" s="86" t="s">
        <v>214</v>
      </c>
    </row>
    <row r="14" spans="1:15" s="25" customFormat="1" ht="30" customHeight="1">
      <c r="A14" s="15" t="s">
        <v>193</v>
      </c>
      <c r="B14" s="157" t="s">
        <v>225</v>
      </c>
      <c r="C14" s="47" t="s">
        <v>212</v>
      </c>
      <c r="D14" s="87" t="s">
        <v>226</v>
      </c>
      <c r="E14" s="25">
        <v>2758130736</v>
      </c>
      <c r="F14" s="50">
        <v>16</v>
      </c>
      <c r="G14" s="51">
        <v>263</v>
      </c>
      <c r="H14" s="52">
        <f t="shared" si="0"/>
        <v>4208</v>
      </c>
      <c r="I14" s="52">
        <v>23</v>
      </c>
      <c r="J14" s="52">
        <f t="shared" si="1"/>
        <v>368</v>
      </c>
      <c r="K14" s="52"/>
      <c r="L14" s="52">
        <v>0</v>
      </c>
      <c r="M14" s="52">
        <v>157</v>
      </c>
      <c r="N14" s="159">
        <f t="shared" si="2"/>
        <v>3683</v>
      </c>
      <c r="O14" s="86" t="s">
        <v>214</v>
      </c>
    </row>
    <row r="15" spans="1:15" s="25" customFormat="1" ht="30" customHeight="1">
      <c r="A15" s="155" t="s">
        <v>227</v>
      </c>
      <c r="B15" s="46" t="s">
        <v>228</v>
      </c>
      <c r="C15" s="47" t="s">
        <v>212</v>
      </c>
      <c r="D15" s="87" t="s">
        <v>226</v>
      </c>
      <c r="E15" s="1">
        <v>2758143382</v>
      </c>
      <c r="F15" s="50">
        <v>16</v>
      </c>
      <c r="G15" s="51">
        <v>263</v>
      </c>
      <c r="H15" s="52">
        <f t="shared" si="0"/>
        <v>4208</v>
      </c>
      <c r="I15" s="52">
        <v>23</v>
      </c>
      <c r="J15" s="52">
        <f t="shared" si="1"/>
        <v>368</v>
      </c>
      <c r="K15" s="52"/>
      <c r="L15" s="52">
        <v>0</v>
      </c>
      <c r="M15" s="52">
        <v>157</v>
      </c>
      <c r="N15" s="159">
        <f t="shared" si="2"/>
        <v>3683</v>
      </c>
      <c r="O15" s="86" t="s">
        <v>214</v>
      </c>
    </row>
    <row r="16" spans="1:15" s="25" customFormat="1" ht="30" customHeight="1" thickBot="1">
      <c r="A16" s="15" t="s">
        <v>229</v>
      </c>
      <c r="B16" s="46" t="s">
        <v>230</v>
      </c>
      <c r="C16" s="47" t="s">
        <v>212</v>
      </c>
      <c r="D16" s="87" t="s">
        <v>226</v>
      </c>
      <c r="E16" s="46">
        <v>1226365302</v>
      </c>
      <c r="F16" s="50">
        <v>16</v>
      </c>
      <c r="G16" s="51">
        <v>263</v>
      </c>
      <c r="H16" s="275">
        <f t="shared" si="0"/>
        <v>4208</v>
      </c>
      <c r="I16" s="275">
        <v>23</v>
      </c>
      <c r="J16" s="275">
        <f t="shared" si="1"/>
        <v>368</v>
      </c>
      <c r="K16" s="275"/>
      <c r="L16" s="275">
        <v>0</v>
      </c>
      <c r="M16" s="275">
        <v>157</v>
      </c>
      <c r="N16" s="275">
        <f t="shared" si="2"/>
        <v>3683</v>
      </c>
      <c r="O16" s="86" t="s">
        <v>214</v>
      </c>
    </row>
    <row r="17" spans="1:15" s="25" customFormat="1" ht="30" customHeight="1" thickTop="1" thickBot="1">
      <c r="A17" s="107"/>
      <c r="B17" s="91" t="s">
        <v>15</v>
      </c>
      <c r="C17" s="158"/>
      <c r="D17" s="91"/>
      <c r="E17" s="145"/>
      <c r="F17" s="91"/>
      <c r="G17" s="132"/>
      <c r="H17" s="132">
        <f>SUM(H8:H16)</f>
        <v>33312</v>
      </c>
      <c r="I17" s="132">
        <f t="shared" ref="I17:N17" si="6">SUM(I8:I16)</f>
        <v>122</v>
      </c>
      <c r="J17" s="132">
        <f t="shared" si="6"/>
        <v>1952</v>
      </c>
      <c r="K17" s="132">
        <f t="shared" si="6"/>
        <v>0</v>
      </c>
      <c r="L17" s="132">
        <f t="shared" si="6"/>
        <v>0</v>
      </c>
      <c r="M17" s="132">
        <f t="shared" si="6"/>
        <v>1258</v>
      </c>
      <c r="N17" s="132">
        <f t="shared" si="6"/>
        <v>30102</v>
      </c>
      <c r="O17" s="97"/>
    </row>
    <row r="18" spans="1:15" s="25" customFormat="1" ht="22.5" customHeight="1" thickTop="1">
      <c r="B18" s="64" t="s">
        <v>30</v>
      </c>
      <c r="C18" s="64"/>
      <c r="H18" s="65"/>
      <c r="I18" s="65"/>
      <c r="J18" s="25" t="s">
        <v>31</v>
      </c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J21" s="66" t="s">
        <v>33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F16" sqref="F16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0" style="1" hidden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9" customHeight="1" thickTop="1" thickBot="1">
      <c r="A5" s="116" t="s">
        <v>3</v>
      </c>
      <c r="B5" s="117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94</v>
      </c>
      <c r="L5" s="78" t="s">
        <v>121</v>
      </c>
      <c r="M5" s="78" t="s">
        <v>14</v>
      </c>
      <c r="N5" s="78" t="s">
        <v>15</v>
      </c>
      <c r="O5" s="120" t="s">
        <v>16</v>
      </c>
    </row>
    <row r="6" spans="1:15" s="25" customFormat="1" ht="22.5" customHeight="1" thickTop="1">
      <c r="A6" s="134" t="s">
        <v>193</v>
      </c>
      <c r="B6" s="8" t="s">
        <v>231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34" t="s">
        <v>193</v>
      </c>
      <c r="B7" s="147" t="s">
        <v>232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193</v>
      </c>
      <c r="B8" s="46" t="s">
        <v>233</v>
      </c>
      <c r="C8" s="47" t="s">
        <v>212</v>
      </c>
      <c r="D8" s="87" t="s">
        <v>226</v>
      </c>
      <c r="E8" s="25">
        <v>2758143013</v>
      </c>
      <c r="F8" s="50">
        <v>16</v>
      </c>
      <c r="G8" s="51">
        <v>206</v>
      </c>
      <c r="H8" s="159">
        <f t="shared" ref="H8" si="0">F8*G8</f>
        <v>3296</v>
      </c>
      <c r="I8" s="159">
        <v>6</v>
      </c>
      <c r="J8" s="159">
        <f t="shared" ref="J8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282" t="s">
        <v>37</v>
      </c>
    </row>
    <row r="9" spans="1:15" s="25" customFormat="1" ht="30" customHeight="1">
      <c r="A9" s="15" t="s">
        <v>193</v>
      </c>
      <c r="B9" s="46" t="s">
        <v>234</v>
      </c>
      <c r="C9" s="18" t="s">
        <v>235</v>
      </c>
      <c r="D9" s="18" t="s">
        <v>199</v>
      </c>
      <c r="E9" s="157">
        <v>1228376379</v>
      </c>
      <c r="F9" s="50">
        <v>16</v>
      </c>
      <c r="G9" s="51">
        <v>110</v>
      </c>
      <c r="H9" s="52">
        <f t="shared" ref="H9:H13" si="2">F9*G9</f>
        <v>1760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112</v>
      </c>
      <c r="M9" s="52">
        <v>0</v>
      </c>
      <c r="N9" s="159">
        <f t="shared" ref="N9:N15" si="4">+H9-J9+L9-M9</f>
        <v>1872</v>
      </c>
      <c r="O9" s="282" t="s">
        <v>37</v>
      </c>
    </row>
    <row r="10" spans="1:15" s="25" customFormat="1" ht="30" customHeight="1">
      <c r="A10" s="15" t="s">
        <v>193</v>
      </c>
      <c r="B10" s="46" t="s">
        <v>236</v>
      </c>
      <c r="C10" s="18" t="s">
        <v>235</v>
      </c>
      <c r="D10" s="18" t="s">
        <v>237</v>
      </c>
      <c r="E10" s="157">
        <v>2981949179</v>
      </c>
      <c r="F10" s="50">
        <v>16</v>
      </c>
      <c r="G10" s="51">
        <v>176</v>
      </c>
      <c r="H10" s="52">
        <f t="shared" si="2"/>
        <v>2816</v>
      </c>
      <c r="I10" s="159">
        <v>2</v>
      </c>
      <c r="J10" s="52">
        <f t="shared" si="3"/>
        <v>32</v>
      </c>
      <c r="K10" s="52">
        <v>0</v>
      </c>
      <c r="L10" s="52">
        <f>+F10*K10</f>
        <v>0</v>
      </c>
      <c r="M10" s="52">
        <v>130</v>
      </c>
      <c r="N10" s="159">
        <f t="shared" si="4"/>
        <v>2654</v>
      </c>
      <c r="O10" s="282" t="s">
        <v>37</v>
      </c>
    </row>
    <row r="11" spans="1:15" s="25" customFormat="1" ht="30" customHeight="1">
      <c r="A11" s="15" t="s">
        <v>193</v>
      </c>
      <c r="B11" s="46" t="s">
        <v>238</v>
      </c>
      <c r="C11" s="47" t="s">
        <v>212</v>
      </c>
      <c r="D11" s="87" t="s">
        <v>239</v>
      </c>
      <c r="E11" s="46">
        <v>2911837060</v>
      </c>
      <c r="F11" s="50">
        <v>16</v>
      </c>
      <c r="G11" s="51">
        <v>168</v>
      </c>
      <c r="H11" s="52">
        <f t="shared" si="2"/>
        <v>2688</v>
      </c>
      <c r="I11" s="52">
        <v>1</v>
      </c>
      <c r="J11" s="52">
        <f t="shared" si="3"/>
        <v>16</v>
      </c>
      <c r="K11" s="52">
        <v>0</v>
      </c>
      <c r="L11" s="52">
        <v>0</v>
      </c>
      <c r="M11" s="52">
        <v>126</v>
      </c>
      <c r="N11" s="159">
        <f t="shared" si="4"/>
        <v>2546</v>
      </c>
      <c r="O11" s="282" t="s">
        <v>37</v>
      </c>
    </row>
    <row r="12" spans="1:15" s="25" customFormat="1" ht="30" customHeight="1">
      <c r="A12" s="15" t="s">
        <v>193</v>
      </c>
      <c r="B12" s="46" t="s">
        <v>240</v>
      </c>
      <c r="C12" s="47" t="s">
        <v>212</v>
      </c>
      <c r="D12" s="87" t="s">
        <v>239</v>
      </c>
      <c r="E12" s="46">
        <v>2775184983</v>
      </c>
      <c r="F12" s="50">
        <v>16</v>
      </c>
      <c r="G12" s="51">
        <v>206</v>
      </c>
      <c r="H12" s="52">
        <f t="shared" si="2"/>
        <v>3296</v>
      </c>
      <c r="I12" s="52">
        <v>6</v>
      </c>
      <c r="J12" s="52">
        <f t="shared" si="3"/>
        <v>96</v>
      </c>
      <c r="K12" s="52">
        <v>0</v>
      </c>
      <c r="L12" s="52">
        <v>0</v>
      </c>
      <c r="M12" s="52">
        <v>126</v>
      </c>
      <c r="N12" s="159">
        <f t="shared" si="4"/>
        <v>3074</v>
      </c>
      <c r="O12" s="282" t="s">
        <v>37</v>
      </c>
    </row>
    <row r="13" spans="1:15" s="25" customFormat="1" ht="30" customHeight="1">
      <c r="A13" s="15" t="s">
        <v>193</v>
      </c>
      <c r="B13" s="70" t="s">
        <v>241</v>
      </c>
      <c r="C13" s="47" t="s">
        <v>212</v>
      </c>
      <c r="D13" s="18" t="s">
        <v>239</v>
      </c>
      <c r="E13" s="25">
        <v>2758142726</v>
      </c>
      <c r="F13" s="50">
        <v>16</v>
      </c>
      <c r="G13" s="51">
        <v>168</v>
      </c>
      <c r="H13" s="52">
        <f t="shared" si="2"/>
        <v>2688</v>
      </c>
      <c r="I13" s="52">
        <v>1</v>
      </c>
      <c r="J13" s="52">
        <f t="shared" si="3"/>
        <v>16</v>
      </c>
      <c r="K13" s="52">
        <v>0</v>
      </c>
      <c r="L13" s="52">
        <v>0</v>
      </c>
      <c r="M13" s="52">
        <v>126</v>
      </c>
      <c r="N13" s="159">
        <f t="shared" si="4"/>
        <v>2546</v>
      </c>
      <c r="O13" s="282" t="s">
        <v>37</v>
      </c>
    </row>
    <row r="14" spans="1:15" s="25" customFormat="1" ht="30" customHeight="1">
      <c r="A14" s="15" t="s">
        <v>193</v>
      </c>
      <c r="B14" s="157" t="s">
        <v>242</v>
      </c>
      <c r="C14" s="18" t="s">
        <v>212</v>
      </c>
      <c r="D14" s="87" t="s">
        <v>239</v>
      </c>
      <c r="E14" s="112"/>
      <c r="F14" s="50">
        <v>16</v>
      </c>
      <c r="G14" s="58">
        <v>148</v>
      </c>
      <c r="H14" s="52">
        <f>+F14*G14</f>
        <v>2368</v>
      </c>
      <c r="I14" s="52">
        <v>0</v>
      </c>
      <c r="J14" s="52">
        <f>+F14*I14</f>
        <v>0</v>
      </c>
      <c r="K14" s="160">
        <v>3</v>
      </c>
      <c r="L14" s="54">
        <f>+F14*K14</f>
        <v>48</v>
      </c>
      <c r="M14" s="54">
        <v>0</v>
      </c>
      <c r="N14" s="159">
        <f t="shared" si="4"/>
        <v>2416</v>
      </c>
      <c r="O14" s="282" t="s">
        <v>101</v>
      </c>
    </row>
    <row r="15" spans="1:15" s="25" customFormat="1" ht="30" customHeight="1" thickBot="1">
      <c r="A15" s="15" t="s">
        <v>193</v>
      </c>
      <c r="B15" s="157" t="s">
        <v>415</v>
      </c>
      <c r="C15" s="47" t="s">
        <v>212</v>
      </c>
      <c r="D15" s="18" t="s">
        <v>243</v>
      </c>
      <c r="E15" s="25">
        <v>1112273896</v>
      </c>
      <c r="F15" s="50">
        <v>16</v>
      </c>
      <c r="G15" s="51">
        <v>50</v>
      </c>
      <c r="H15" s="275">
        <f>F15*G15</f>
        <v>800</v>
      </c>
      <c r="I15" s="275">
        <v>0</v>
      </c>
      <c r="J15" s="275">
        <f>+F15*I15</f>
        <v>0</v>
      </c>
      <c r="K15" s="275">
        <v>11</v>
      </c>
      <c r="L15" s="275">
        <f>+F15*K15</f>
        <v>176</v>
      </c>
      <c r="M15" s="275">
        <v>0</v>
      </c>
      <c r="N15" s="275">
        <f t="shared" si="4"/>
        <v>976</v>
      </c>
      <c r="O15" s="282" t="s">
        <v>37</v>
      </c>
    </row>
    <row r="16" spans="1:15" s="25" customFormat="1" ht="30" customHeight="1" thickTop="1" thickBot="1">
      <c r="A16" s="128"/>
      <c r="B16" s="28" t="s">
        <v>15</v>
      </c>
      <c r="C16" s="161"/>
      <c r="D16" s="161"/>
      <c r="E16" s="145"/>
      <c r="F16" s="91"/>
      <c r="G16" s="132"/>
      <c r="H16" s="132">
        <f t="shared" ref="H16:N16" si="5">SUM(H8:H15)</f>
        <v>19712</v>
      </c>
      <c r="I16" s="132">
        <f t="shared" si="5"/>
        <v>16</v>
      </c>
      <c r="J16" s="132">
        <f t="shared" si="5"/>
        <v>256</v>
      </c>
      <c r="K16" s="132">
        <f t="shared" si="5"/>
        <v>21</v>
      </c>
      <c r="L16" s="132">
        <f t="shared" si="5"/>
        <v>336</v>
      </c>
      <c r="M16" s="132">
        <f t="shared" si="5"/>
        <v>634</v>
      </c>
      <c r="N16" s="132">
        <f t="shared" si="5"/>
        <v>19158</v>
      </c>
      <c r="O16" s="283"/>
    </row>
    <row r="17" spans="2:14" s="25" customFormat="1" ht="22.5" customHeight="1" thickTop="1">
      <c r="B17" s="64" t="s">
        <v>30</v>
      </c>
      <c r="C17" s="64"/>
      <c r="H17" s="65"/>
      <c r="I17" s="65"/>
      <c r="J17" s="25" t="s">
        <v>31</v>
      </c>
      <c r="K17" s="162"/>
      <c r="L17" s="162"/>
      <c r="M17" s="162"/>
      <c r="N17" s="162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9"/>
  <sheetViews>
    <sheetView zoomScale="80" zoomScaleNormal="80" workbookViewId="0">
      <selection activeCell="G12" sqref="G12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11.5546875" style="1"/>
    <col min="9" max="9" width="2.109375" style="1" hidden="1" customWidth="1"/>
    <col min="10" max="10" width="11" style="1"/>
    <col min="11" max="11" width="0" style="1" hidden="1"/>
    <col min="12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20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20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20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17</v>
      </c>
      <c r="B7" s="46" t="s">
        <v>34</v>
      </c>
      <c r="C7" s="47" t="s">
        <v>35</v>
      </c>
      <c r="D7" s="48" t="s">
        <v>36</v>
      </c>
      <c r="E7" s="49"/>
      <c r="F7" s="50">
        <v>16</v>
      </c>
      <c r="G7" s="51">
        <v>1680</v>
      </c>
      <c r="H7" s="52">
        <f t="shared" ref="H7:H13" si="0">+F7*G7</f>
        <v>26880</v>
      </c>
      <c r="I7" s="53">
        <v>383</v>
      </c>
      <c r="J7" s="52">
        <f t="shared" ref="J7:J13" si="1">+F7*I7</f>
        <v>6128</v>
      </c>
      <c r="K7" s="54">
        <v>0</v>
      </c>
      <c r="L7" s="54">
        <v>0</v>
      </c>
      <c r="M7" s="54">
        <v>0</v>
      </c>
      <c r="N7" s="52">
        <f t="shared" ref="N7:N13" si="2">+H7-J7+L7-M7</f>
        <v>20752</v>
      </c>
      <c r="O7" s="23" t="s">
        <v>37</v>
      </c>
      <c r="Q7" s="24"/>
      <c r="T7" s="24"/>
    </row>
    <row r="8" spans="1:20" ht="36" customHeight="1">
      <c r="A8" s="15" t="s">
        <v>17</v>
      </c>
      <c r="B8" s="46" t="s">
        <v>38</v>
      </c>
      <c r="C8" s="47" t="s">
        <v>35</v>
      </c>
      <c r="D8" s="48" t="s">
        <v>39</v>
      </c>
      <c r="E8" s="49">
        <v>2934317068</v>
      </c>
      <c r="F8" s="50">
        <v>16</v>
      </c>
      <c r="G8" s="56">
        <v>270</v>
      </c>
      <c r="H8" s="52">
        <f t="shared" si="0"/>
        <v>4320</v>
      </c>
      <c r="I8" s="52">
        <v>25</v>
      </c>
      <c r="J8" s="52">
        <f t="shared" si="1"/>
        <v>400</v>
      </c>
      <c r="K8" s="52">
        <v>0</v>
      </c>
      <c r="L8" s="52">
        <v>0</v>
      </c>
      <c r="M8" s="52">
        <v>0</v>
      </c>
      <c r="N8" s="159">
        <f t="shared" si="2"/>
        <v>3920</v>
      </c>
      <c r="O8" s="23" t="s">
        <v>37</v>
      </c>
      <c r="Q8" s="24"/>
      <c r="T8" s="24"/>
    </row>
    <row r="9" spans="1:20" ht="36" customHeight="1">
      <c r="A9" s="15" t="s">
        <v>17</v>
      </c>
      <c r="B9" s="157" t="s">
        <v>462</v>
      </c>
      <c r="C9" s="47" t="s">
        <v>35</v>
      </c>
      <c r="D9" s="48" t="s">
        <v>51</v>
      </c>
      <c r="E9" s="135"/>
      <c r="F9" s="50">
        <v>16</v>
      </c>
      <c r="G9" s="56">
        <v>188</v>
      </c>
      <c r="H9" s="159">
        <f>+F9*G9</f>
        <v>3008</v>
      </c>
      <c r="I9" s="159">
        <v>4</v>
      </c>
      <c r="J9" s="159">
        <f>+F9*I9</f>
        <v>64</v>
      </c>
      <c r="K9" s="159">
        <v>0</v>
      </c>
      <c r="L9" s="159">
        <v>0</v>
      </c>
      <c r="M9" s="159">
        <v>0</v>
      </c>
      <c r="N9" s="159">
        <f>+H9-J9+L9-M9</f>
        <v>2944</v>
      </c>
      <c r="O9" s="23" t="s">
        <v>37</v>
      </c>
      <c r="Q9" s="24"/>
      <c r="T9" s="24"/>
    </row>
    <row r="10" spans="1:20" ht="36" customHeight="1">
      <c r="A10" s="15" t="s">
        <v>17</v>
      </c>
      <c r="B10" s="46" t="s">
        <v>40</v>
      </c>
      <c r="C10" s="47" t="s">
        <v>35</v>
      </c>
      <c r="D10" s="48" t="s">
        <v>41</v>
      </c>
      <c r="E10" s="49">
        <v>2754131843</v>
      </c>
      <c r="F10" s="50">
        <v>16</v>
      </c>
      <c r="G10" s="56">
        <v>188</v>
      </c>
      <c r="H10" s="52">
        <f t="shared" si="0"/>
        <v>3008</v>
      </c>
      <c r="I10" s="52">
        <v>4</v>
      </c>
      <c r="J10" s="52">
        <f t="shared" si="1"/>
        <v>64</v>
      </c>
      <c r="K10" s="52">
        <v>0</v>
      </c>
      <c r="L10" s="52">
        <v>0</v>
      </c>
      <c r="M10" s="52">
        <v>0</v>
      </c>
      <c r="N10" s="159">
        <f t="shared" si="2"/>
        <v>2944</v>
      </c>
      <c r="O10" s="23" t="s">
        <v>37</v>
      </c>
      <c r="Q10" s="24"/>
      <c r="T10" s="24"/>
    </row>
    <row r="11" spans="1:20" ht="36" customHeight="1">
      <c r="A11" s="15" t="s">
        <v>17</v>
      </c>
      <c r="B11" s="157" t="s">
        <v>42</v>
      </c>
      <c r="C11" s="47" t="s">
        <v>35</v>
      </c>
      <c r="D11" s="87" t="s">
        <v>43</v>
      </c>
      <c r="E11" s="135">
        <v>1228873933</v>
      </c>
      <c r="F11" s="50">
        <v>16</v>
      </c>
      <c r="G11" s="56">
        <v>212</v>
      </c>
      <c r="H11" s="159">
        <f t="shared" si="0"/>
        <v>3392</v>
      </c>
      <c r="I11" s="159">
        <v>8</v>
      </c>
      <c r="J11" s="159">
        <f t="shared" si="1"/>
        <v>128</v>
      </c>
      <c r="K11" s="159">
        <v>0</v>
      </c>
      <c r="L11" s="159">
        <v>0</v>
      </c>
      <c r="M11" s="159">
        <v>162</v>
      </c>
      <c r="N11" s="159">
        <f t="shared" ref="N11" si="3">+H11-J11+L11-M11</f>
        <v>3102</v>
      </c>
      <c r="O11" s="23" t="s">
        <v>37</v>
      </c>
      <c r="Q11" s="24"/>
      <c r="T11" s="24"/>
    </row>
    <row r="12" spans="1:20" ht="36" customHeight="1">
      <c r="A12" s="15" t="s">
        <v>17</v>
      </c>
      <c r="B12" s="46" t="s">
        <v>44</v>
      </c>
      <c r="C12" s="47" t="s">
        <v>35</v>
      </c>
      <c r="D12" s="46" t="s">
        <v>45</v>
      </c>
      <c r="E12" s="135">
        <v>1137015771</v>
      </c>
      <c r="F12" s="50">
        <v>16</v>
      </c>
      <c r="G12" s="58">
        <v>168</v>
      </c>
      <c r="H12" s="54">
        <f t="shared" si="0"/>
        <v>2688</v>
      </c>
      <c r="I12" s="54">
        <v>1</v>
      </c>
      <c r="J12" s="52">
        <f t="shared" si="1"/>
        <v>16</v>
      </c>
      <c r="K12" s="54">
        <v>0</v>
      </c>
      <c r="L12" s="54">
        <v>0</v>
      </c>
      <c r="M12" s="54">
        <v>0</v>
      </c>
      <c r="N12" s="159">
        <f t="shared" si="2"/>
        <v>2672</v>
      </c>
      <c r="O12" s="23" t="s">
        <v>37</v>
      </c>
      <c r="Q12" s="24"/>
    </row>
    <row r="13" spans="1:20" ht="36" customHeight="1" thickBot="1">
      <c r="A13" s="15" t="s">
        <v>17</v>
      </c>
      <c r="B13" s="46" t="s">
        <v>46</v>
      </c>
      <c r="C13" s="47" t="s">
        <v>35</v>
      </c>
      <c r="D13" s="46" t="s">
        <v>45</v>
      </c>
      <c r="E13" s="25">
        <v>2758136335</v>
      </c>
      <c r="F13" s="50">
        <v>16</v>
      </c>
      <c r="G13" s="51">
        <v>168</v>
      </c>
      <c r="H13" s="275">
        <f t="shared" si="0"/>
        <v>2688</v>
      </c>
      <c r="I13" s="275">
        <v>1</v>
      </c>
      <c r="J13" s="275">
        <f t="shared" si="1"/>
        <v>16</v>
      </c>
      <c r="K13" s="275">
        <v>0</v>
      </c>
      <c r="L13" s="275">
        <v>0</v>
      </c>
      <c r="M13" s="275">
        <v>126</v>
      </c>
      <c r="N13" s="275">
        <f t="shared" si="2"/>
        <v>2546</v>
      </c>
      <c r="O13" s="23" t="s">
        <v>37</v>
      </c>
      <c r="Q13" s="24"/>
    </row>
    <row r="14" spans="1:20" ht="36" customHeight="1" thickTop="1" thickBot="1">
      <c r="A14" s="27"/>
      <c r="B14" s="28" t="s">
        <v>15</v>
      </c>
      <c r="C14" s="59"/>
      <c r="D14" s="30"/>
      <c r="E14" s="60"/>
      <c r="F14" s="60"/>
      <c r="G14" s="61"/>
      <c r="H14" s="276">
        <f t="shared" ref="H14:M14" si="4">SUM(H7:H13)</f>
        <v>45984</v>
      </c>
      <c r="I14" s="276">
        <f t="shared" si="4"/>
        <v>426</v>
      </c>
      <c r="J14" s="276">
        <f t="shared" si="4"/>
        <v>6816</v>
      </c>
      <c r="K14" s="276">
        <f t="shared" si="4"/>
        <v>0</v>
      </c>
      <c r="L14" s="276">
        <f t="shared" si="4"/>
        <v>0</v>
      </c>
      <c r="M14" s="276">
        <f t="shared" si="4"/>
        <v>288</v>
      </c>
      <c r="N14" s="276">
        <f>SUM(N7:N13)</f>
        <v>38880</v>
      </c>
      <c r="O14" s="62"/>
    </row>
    <row r="15" spans="1:20" ht="22.5" customHeight="1" thickTop="1">
      <c r="J15" s="24"/>
      <c r="K15" s="24"/>
      <c r="L15" s="63"/>
      <c r="M15" s="63"/>
    </row>
    <row r="16" spans="1:20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66"/>
      <c r="L19" s="66"/>
      <c r="M19" s="66"/>
      <c r="N19" s="6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20"/>
  <sheetViews>
    <sheetView topLeftCell="A2" zoomScale="90" zoomScaleNormal="90" workbookViewId="0">
      <selection activeCell="Q12" sqref="Q12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7773437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6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6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6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6" s="2" customFormat="1" ht="18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6" ht="52.5" customHeight="1" thickTop="1" thickBot="1">
      <c r="A5" s="116" t="s">
        <v>3</v>
      </c>
      <c r="B5" s="117" t="s">
        <v>4</v>
      </c>
      <c r="C5" s="41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22.5" customHeight="1">
      <c r="A7" s="121" t="s">
        <v>193</v>
      </c>
      <c r="B7" s="147" t="s">
        <v>244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29.25" customHeight="1">
      <c r="A8" s="89" t="s">
        <v>245</v>
      </c>
      <c r="B8" s="46" t="s">
        <v>246</v>
      </c>
      <c r="C8" s="18" t="s">
        <v>177</v>
      </c>
      <c r="D8" s="90" t="s">
        <v>247</v>
      </c>
      <c r="E8" s="46">
        <v>1110224618</v>
      </c>
      <c r="F8" s="50">
        <v>16</v>
      </c>
      <c r="G8" s="51">
        <v>333</v>
      </c>
      <c r="H8" s="52">
        <f t="shared" ref="H8:H14" si="0">F8*G8</f>
        <v>5328</v>
      </c>
      <c r="I8" s="52">
        <v>36</v>
      </c>
      <c r="J8" s="52">
        <f t="shared" ref="J8:J14" si="1">F8*I8</f>
        <v>576</v>
      </c>
      <c r="K8" s="52"/>
      <c r="L8" s="52">
        <v>0</v>
      </c>
      <c r="M8" s="52">
        <v>280</v>
      </c>
      <c r="N8" s="52">
        <f>+H8-J8+L8-M8</f>
        <v>4472</v>
      </c>
      <c r="O8" s="282" t="s">
        <v>37</v>
      </c>
      <c r="P8" s="65"/>
    </row>
    <row r="9" spans="1:16" s="25" customFormat="1" ht="30" customHeight="1">
      <c r="A9" s="89" t="s">
        <v>248</v>
      </c>
      <c r="B9" s="46" t="s">
        <v>249</v>
      </c>
      <c r="C9" s="18" t="s">
        <v>177</v>
      </c>
      <c r="D9" s="18" t="s">
        <v>247</v>
      </c>
      <c r="E9" s="46">
        <v>1228190046</v>
      </c>
      <c r="F9" s="50">
        <v>16</v>
      </c>
      <c r="G9" s="51">
        <v>333</v>
      </c>
      <c r="H9" s="52">
        <f t="shared" si="0"/>
        <v>5328</v>
      </c>
      <c r="I9" s="52">
        <v>36</v>
      </c>
      <c r="J9" s="52">
        <f t="shared" si="1"/>
        <v>576</v>
      </c>
      <c r="K9" s="52"/>
      <c r="L9" s="52">
        <v>0</v>
      </c>
      <c r="M9" s="52">
        <v>280</v>
      </c>
      <c r="N9" s="159">
        <f t="shared" ref="N9:N14" si="2">+H9-J9+L9-M9</f>
        <v>4472</v>
      </c>
      <c r="O9" s="282" t="s">
        <v>37</v>
      </c>
    </row>
    <row r="10" spans="1:16" s="25" customFormat="1" ht="30" customHeight="1">
      <c r="A10" s="89" t="s">
        <v>250</v>
      </c>
      <c r="B10" s="46" t="s">
        <v>251</v>
      </c>
      <c r="C10" s="18" t="s">
        <v>177</v>
      </c>
      <c r="D10" s="87" t="s">
        <v>252</v>
      </c>
      <c r="E10" s="46">
        <v>1226366015</v>
      </c>
      <c r="F10" s="50">
        <v>16</v>
      </c>
      <c r="G10" s="51">
        <v>333</v>
      </c>
      <c r="H10" s="52">
        <f t="shared" si="0"/>
        <v>5328</v>
      </c>
      <c r="I10" s="52">
        <v>36</v>
      </c>
      <c r="J10" s="52">
        <f t="shared" si="1"/>
        <v>576</v>
      </c>
      <c r="K10" s="52"/>
      <c r="L10" s="52">
        <v>0</v>
      </c>
      <c r="M10" s="52">
        <v>280</v>
      </c>
      <c r="N10" s="159">
        <f t="shared" si="2"/>
        <v>4472</v>
      </c>
      <c r="O10" s="282" t="s">
        <v>37</v>
      </c>
    </row>
    <row r="11" spans="1:16" s="25" customFormat="1" ht="30" customHeight="1">
      <c r="A11" s="89" t="s">
        <v>253</v>
      </c>
      <c r="B11" s="46" t="s">
        <v>254</v>
      </c>
      <c r="C11" s="18" t="s">
        <v>177</v>
      </c>
      <c r="D11" s="87" t="s">
        <v>252</v>
      </c>
      <c r="E11" s="46">
        <v>1228195722</v>
      </c>
      <c r="F11" s="50">
        <v>16</v>
      </c>
      <c r="G11" s="51">
        <v>333</v>
      </c>
      <c r="H11" s="52">
        <f t="shared" si="0"/>
        <v>5328</v>
      </c>
      <c r="I11" s="52">
        <v>36</v>
      </c>
      <c r="J11" s="52">
        <f t="shared" si="1"/>
        <v>576</v>
      </c>
      <c r="K11" s="52"/>
      <c r="L11" s="52">
        <v>0</v>
      </c>
      <c r="M11" s="52">
        <v>280</v>
      </c>
      <c r="N11" s="159">
        <f t="shared" si="2"/>
        <v>4472</v>
      </c>
      <c r="O11" s="282" t="s">
        <v>37</v>
      </c>
    </row>
    <row r="12" spans="1:16" s="25" customFormat="1" ht="30" customHeight="1">
      <c r="A12" s="89" t="s">
        <v>255</v>
      </c>
      <c r="B12" s="46" t="s">
        <v>256</v>
      </c>
      <c r="C12" s="18" t="s">
        <v>177</v>
      </c>
      <c r="D12" s="87" t="s">
        <v>252</v>
      </c>
      <c r="E12" s="46">
        <v>1226365590</v>
      </c>
      <c r="F12" s="50">
        <v>16</v>
      </c>
      <c r="G12" s="51">
        <v>333</v>
      </c>
      <c r="H12" s="159">
        <f t="shared" si="0"/>
        <v>5328</v>
      </c>
      <c r="I12" s="159">
        <v>36</v>
      </c>
      <c r="J12" s="159">
        <f t="shared" si="1"/>
        <v>576</v>
      </c>
      <c r="K12" s="160"/>
      <c r="L12" s="160">
        <v>0</v>
      </c>
      <c r="M12" s="160">
        <v>280</v>
      </c>
      <c r="N12" s="159">
        <f t="shared" si="2"/>
        <v>4472</v>
      </c>
      <c r="O12" s="282" t="s">
        <v>37</v>
      </c>
    </row>
    <row r="13" spans="1:16" s="25" customFormat="1" ht="30" customHeight="1">
      <c r="A13" s="89" t="s">
        <v>257</v>
      </c>
      <c r="B13" s="157" t="s">
        <v>258</v>
      </c>
      <c r="C13" s="18" t="s">
        <v>177</v>
      </c>
      <c r="D13" s="18" t="s">
        <v>259</v>
      </c>
      <c r="E13" s="157">
        <v>2745582660</v>
      </c>
      <c r="F13" s="50">
        <v>16</v>
      </c>
      <c r="G13" s="58">
        <v>292</v>
      </c>
      <c r="H13" s="159">
        <f>F13*G13</f>
        <v>4672</v>
      </c>
      <c r="I13" s="159">
        <v>27</v>
      </c>
      <c r="J13" s="159">
        <f>F13*I13</f>
        <v>432</v>
      </c>
      <c r="K13" s="160"/>
      <c r="L13" s="160">
        <v>0</v>
      </c>
      <c r="M13" s="160">
        <v>0</v>
      </c>
      <c r="N13" s="159">
        <f>+H13-J13+L13-M13</f>
        <v>4240</v>
      </c>
      <c r="O13" s="282" t="s">
        <v>37</v>
      </c>
    </row>
    <row r="14" spans="1:16" s="25" customFormat="1" ht="30" customHeight="1" thickBot="1">
      <c r="A14" s="89" t="s">
        <v>260</v>
      </c>
      <c r="B14" s="157" t="s">
        <v>432</v>
      </c>
      <c r="C14" s="18" t="s">
        <v>177</v>
      </c>
      <c r="D14" s="18" t="s">
        <v>261</v>
      </c>
      <c r="E14" s="157">
        <v>1146295355</v>
      </c>
      <c r="F14" s="50">
        <v>16</v>
      </c>
      <c r="G14" s="58">
        <v>224</v>
      </c>
      <c r="H14" s="275">
        <f t="shared" si="0"/>
        <v>3584</v>
      </c>
      <c r="I14" s="280">
        <v>9</v>
      </c>
      <c r="J14" s="275">
        <f t="shared" si="1"/>
        <v>144</v>
      </c>
      <c r="K14" s="277"/>
      <c r="L14" s="277">
        <v>0</v>
      </c>
      <c r="M14" s="277">
        <v>0</v>
      </c>
      <c r="N14" s="275">
        <f t="shared" si="2"/>
        <v>3440</v>
      </c>
      <c r="O14" s="282" t="s">
        <v>37</v>
      </c>
    </row>
    <row r="15" spans="1:16" s="25" customFormat="1" ht="30" customHeight="1" thickTop="1" thickBot="1">
      <c r="A15" s="142"/>
      <c r="B15" s="145" t="s">
        <v>15</v>
      </c>
      <c r="C15" s="145"/>
      <c r="D15" s="109"/>
      <c r="E15" s="109"/>
      <c r="F15" s="163"/>
      <c r="G15" s="132"/>
      <c r="H15" s="132">
        <f t="shared" ref="H15:N15" si="3">SUM(H8:H14)</f>
        <v>34896</v>
      </c>
      <c r="I15" s="132">
        <f t="shared" si="3"/>
        <v>216</v>
      </c>
      <c r="J15" s="132">
        <f t="shared" si="3"/>
        <v>3456</v>
      </c>
      <c r="K15" s="132">
        <f t="shared" si="3"/>
        <v>0</v>
      </c>
      <c r="L15" s="132">
        <f t="shared" si="3"/>
        <v>0</v>
      </c>
      <c r="M15" s="132">
        <f t="shared" si="3"/>
        <v>1400</v>
      </c>
      <c r="N15" s="132">
        <f t="shared" si="3"/>
        <v>30040</v>
      </c>
      <c r="O15" s="97"/>
    </row>
    <row r="16" spans="1:16" s="25" customFormat="1" ht="22.5" customHeight="1" thickTop="1"/>
    <row r="17" spans="2:14" s="25" customFormat="1" ht="22.5" customHeight="1">
      <c r="B17" s="64" t="s">
        <v>30</v>
      </c>
      <c r="C17" s="64"/>
      <c r="H17" s="65"/>
      <c r="I17" s="65"/>
      <c r="J17" s="25" t="s">
        <v>31</v>
      </c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7"/>
  <sheetViews>
    <sheetView topLeftCell="C4" workbookViewId="0">
      <selection activeCell="M8" sqref="M8"/>
    </sheetView>
  </sheetViews>
  <sheetFormatPr baseColWidth="10" defaultRowHeight="13.8"/>
  <cols>
    <col min="1" max="1" width="8.6640625" style="1"/>
    <col min="2" max="2" width="32.2187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52.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193</v>
      </c>
      <c r="B7" s="147" t="s">
        <v>244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262</v>
      </c>
      <c r="B8" s="46" t="s">
        <v>263</v>
      </c>
      <c r="C8" s="18" t="s">
        <v>177</v>
      </c>
      <c r="D8" s="47" t="s">
        <v>264</v>
      </c>
      <c r="E8" s="25">
        <v>2758142602</v>
      </c>
      <c r="F8" s="57">
        <v>16</v>
      </c>
      <c r="G8" s="58">
        <v>270</v>
      </c>
      <c r="H8" s="52">
        <f t="shared" ref="H8:H11" si="0">+F8*G8</f>
        <v>4320</v>
      </c>
      <c r="I8" s="52">
        <v>25</v>
      </c>
      <c r="J8" s="52">
        <f t="shared" ref="J8:J11" si="1">+F8*I8</f>
        <v>400</v>
      </c>
      <c r="K8" s="54">
        <v>0</v>
      </c>
      <c r="L8" s="54">
        <f>+F8*K8</f>
        <v>0</v>
      </c>
      <c r="M8" s="54">
        <v>120</v>
      </c>
      <c r="N8" s="52">
        <f t="shared" ref="N8:N11" si="2">+H8-J8+L8-M8</f>
        <v>3800</v>
      </c>
      <c r="O8" s="282" t="s">
        <v>101</v>
      </c>
    </row>
    <row r="9" spans="1:15" s="25" customFormat="1" ht="30" customHeight="1">
      <c r="A9" s="89" t="s">
        <v>265</v>
      </c>
      <c r="B9" s="149" t="s">
        <v>266</v>
      </c>
      <c r="C9" s="47" t="s">
        <v>177</v>
      </c>
      <c r="D9" s="47" t="s">
        <v>264</v>
      </c>
      <c r="E9" s="71">
        <v>2758142572</v>
      </c>
      <c r="F9" s="57">
        <v>16</v>
      </c>
      <c r="G9" s="58">
        <v>270</v>
      </c>
      <c r="H9" s="54">
        <f t="shared" si="0"/>
        <v>4320</v>
      </c>
      <c r="I9" s="54">
        <v>25</v>
      </c>
      <c r="J9" s="54">
        <f t="shared" si="1"/>
        <v>400</v>
      </c>
      <c r="K9" s="54">
        <v>0</v>
      </c>
      <c r="L9" s="54">
        <f>K9*F9</f>
        <v>0</v>
      </c>
      <c r="M9" s="54">
        <v>120</v>
      </c>
      <c r="N9" s="159">
        <f t="shared" si="2"/>
        <v>3800</v>
      </c>
      <c r="O9" s="282" t="s">
        <v>101</v>
      </c>
    </row>
    <row r="10" spans="1:15" s="25" customFormat="1" ht="30" customHeight="1">
      <c r="A10" s="89" t="s">
        <v>267</v>
      </c>
      <c r="B10" s="149" t="s">
        <v>268</v>
      </c>
      <c r="C10" s="47" t="s">
        <v>177</v>
      </c>
      <c r="D10" s="47" t="s">
        <v>264</v>
      </c>
      <c r="E10" s="25">
        <v>2758140634</v>
      </c>
      <c r="F10" s="57">
        <v>16</v>
      </c>
      <c r="G10" s="58">
        <v>270</v>
      </c>
      <c r="H10" s="54">
        <f t="shared" si="0"/>
        <v>4320</v>
      </c>
      <c r="I10" s="54">
        <v>25</v>
      </c>
      <c r="J10" s="54">
        <f t="shared" si="1"/>
        <v>400</v>
      </c>
      <c r="K10" s="88">
        <v>0</v>
      </c>
      <c r="L10" s="54">
        <f>K10*F10</f>
        <v>0</v>
      </c>
      <c r="M10" s="54">
        <v>120</v>
      </c>
      <c r="N10" s="159">
        <f t="shared" si="2"/>
        <v>3800</v>
      </c>
      <c r="O10" s="282" t="s">
        <v>101</v>
      </c>
    </row>
    <row r="11" spans="1:15" s="25" customFormat="1" ht="30" customHeight="1" thickBot="1">
      <c r="A11" s="89" t="s">
        <v>269</v>
      </c>
      <c r="B11" s="149" t="s">
        <v>270</v>
      </c>
      <c r="C11" s="47" t="s">
        <v>177</v>
      </c>
      <c r="D11" s="47" t="s">
        <v>264</v>
      </c>
      <c r="E11" s="25">
        <v>2758140146</v>
      </c>
      <c r="F11" s="57">
        <v>16</v>
      </c>
      <c r="G11" s="58">
        <v>270</v>
      </c>
      <c r="H11" s="277">
        <f t="shared" si="0"/>
        <v>4320</v>
      </c>
      <c r="I11" s="277">
        <v>25</v>
      </c>
      <c r="J11" s="277">
        <f t="shared" si="1"/>
        <v>400</v>
      </c>
      <c r="K11" s="281">
        <v>0</v>
      </c>
      <c r="L11" s="277">
        <f>K11*F11</f>
        <v>0</v>
      </c>
      <c r="M11" s="277">
        <v>120</v>
      </c>
      <c r="N11" s="275">
        <f t="shared" si="2"/>
        <v>3800</v>
      </c>
      <c r="O11" s="282" t="s">
        <v>101</v>
      </c>
    </row>
    <row r="12" spans="1:15" s="25" customFormat="1" ht="30" customHeight="1" thickTop="1" thickBot="1">
      <c r="A12" s="142"/>
      <c r="B12" s="145" t="s">
        <v>15</v>
      </c>
      <c r="C12" s="145"/>
      <c r="D12" s="109"/>
      <c r="E12" s="109"/>
      <c r="F12" s="163"/>
      <c r="G12" s="132"/>
      <c r="H12" s="132">
        <f t="shared" ref="H12:N12" si="3">SUM(H8:H11)</f>
        <v>17280</v>
      </c>
      <c r="I12" s="132">
        <f t="shared" si="3"/>
        <v>100</v>
      </c>
      <c r="J12" s="132">
        <f t="shared" si="3"/>
        <v>1600</v>
      </c>
      <c r="K12" s="132">
        <f t="shared" si="3"/>
        <v>0</v>
      </c>
      <c r="L12" s="132">
        <f t="shared" si="3"/>
        <v>0</v>
      </c>
      <c r="M12" s="132">
        <f t="shared" si="3"/>
        <v>480</v>
      </c>
      <c r="N12" s="132">
        <f t="shared" si="3"/>
        <v>15200</v>
      </c>
      <c r="O12" s="97"/>
    </row>
    <row r="13" spans="1:15" s="25" customFormat="1" ht="22.5" customHeight="1" thickTop="1"/>
    <row r="14" spans="1:15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topLeftCell="A3" zoomScale="90" zoomScaleNormal="90" workbookViewId="0">
      <selection activeCell="F13" sqref="F13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193</v>
      </c>
      <c r="B7" s="46" t="s">
        <v>271</v>
      </c>
      <c r="C7" s="85" t="s">
        <v>272</v>
      </c>
      <c r="D7" s="18" t="s">
        <v>174</v>
      </c>
      <c r="E7">
        <v>2758140138</v>
      </c>
      <c r="F7" s="50">
        <v>16</v>
      </c>
      <c r="G7" s="51">
        <v>380</v>
      </c>
      <c r="H7" s="52">
        <f t="shared" ref="H7:H11" si="0">F7*G7</f>
        <v>6080</v>
      </c>
      <c r="I7" s="52">
        <v>46</v>
      </c>
      <c r="J7" s="52">
        <f t="shared" ref="J7:J11" si="1">F7*I7</f>
        <v>736</v>
      </c>
      <c r="K7" s="52">
        <v>0</v>
      </c>
      <c r="L7" s="52">
        <f t="shared" ref="L7:L11" si="2">+F7*K7</f>
        <v>0</v>
      </c>
      <c r="M7" s="52">
        <v>0</v>
      </c>
      <c r="N7" s="52">
        <f>+H7-J7+L7-M7</f>
        <v>5344</v>
      </c>
      <c r="O7" s="282" t="s">
        <v>37</v>
      </c>
    </row>
    <row r="8" spans="1:15" s="25" customFormat="1" ht="31.95" customHeight="1">
      <c r="A8" s="15" t="s">
        <v>193</v>
      </c>
      <c r="B8" s="157" t="s">
        <v>273</v>
      </c>
      <c r="C8" s="85" t="s">
        <v>272</v>
      </c>
      <c r="D8" s="18" t="s">
        <v>274</v>
      </c>
      <c r="E8">
        <v>2758140111</v>
      </c>
      <c r="F8" s="50">
        <v>16</v>
      </c>
      <c r="G8" s="51">
        <v>297</v>
      </c>
      <c r="H8" s="52">
        <f t="shared" si="0"/>
        <v>4752</v>
      </c>
      <c r="I8" s="52">
        <v>30</v>
      </c>
      <c r="J8" s="52">
        <f t="shared" si="1"/>
        <v>480</v>
      </c>
      <c r="K8" s="52">
        <v>0</v>
      </c>
      <c r="L8" s="52">
        <f t="shared" si="2"/>
        <v>0</v>
      </c>
      <c r="M8" s="52">
        <v>0</v>
      </c>
      <c r="N8" s="159">
        <f t="shared" ref="N8:N12" si="3">+H8-J8+L8-M8</f>
        <v>4272</v>
      </c>
      <c r="O8" s="282" t="s">
        <v>37</v>
      </c>
    </row>
    <row r="9" spans="1:15" s="25" customFormat="1" ht="31.95" customHeight="1">
      <c r="A9" s="15" t="s">
        <v>193</v>
      </c>
      <c r="B9" s="46" t="s">
        <v>275</v>
      </c>
      <c r="C9" s="47" t="s">
        <v>276</v>
      </c>
      <c r="D9" s="18" t="s">
        <v>277</v>
      </c>
      <c r="E9" s="25">
        <v>2758139954</v>
      </c>
      <c r="F9" s="50">
        <v>16</v>
      </c>
      <c r="G9" s="51">
        <v>297</v>
      </c>
      <c r="H9" s="52">
        <f t="shared" si="0"/>
        <v>4752</v>
      </c>
      <c r="I9" s="52">
        <v>30</v>
      </c>
      <c r="J9" s="52">
        <f t="shared" si="1"/>
        <v>480</v>
      </c>
      <c r="K9" s="52">
        <v>0</v>
      </c>
      <c r="L9" s="52">
        <f t="shared" si="2"/>
        <v>0</v>
      </c>
      <c r="M9" s="52">
        <v>0</v>
      </c>
      <c r="N9" s="159">
        <f t="shared" si="3"/>
        <v>4272</v>
      </c>
      <c r="O9" s="282" t="s">
        <v>37</v>
      </c>
    </row>
    <row r="10" spans="1:15" s="25" customFormat="1" ht="31.95" customHeight="1">
      <c r="A10" s="15" t="s">
        <v>193</v>
      </c>
      <c r="B10" s="157" t="s">
        <v>405</v>
      </c>
      <c r="C10" s="47" t="s">
        <v>276</v>
      </c>
      <c r="D10" s="18" t="s">
        <v>278</v>
      </c>
      <c r="E10" s="25">
        <v>2758130620</v>
      </c>
      <c r="F10" s="50">
        <v>16</v>
      </c>
      <c r="G10" s="51">
        <v>188</v>
      </c>
      <c r="H10" s="52">
        <f t="shared" si="0"/>
        <v>3008</v>
      </c>
      <c r="I10" s="52">
        <v>4</v>
      </c>
      <c r="J10" s="52">
        <f t="shared" si="1"/>
        <v>64</v>
      </c>
      <c r="K10" s="52">
        <v>0</v>
      </c>
      <c r="L10" s="52">
        <f t="shared" si="2"/>
        <v>0</v>
      </c>
      <c r="M10" s="52">
        <v>142</v>
      </c>
      <c r="N10" s="159">
        <f t="shared" si="3"/>
        <v>2802</v>
      </c>
      <c r="O10" s="282" t="s">
        <v>37</v>
      </c>
    </row>
    <row r="11" spans="1:15" s="25" customFormat="1" ht="31.95" customHeight="1">
      <c r="A11" s="89" t="s">
        <v>193</v>
      </c>
      <c r="B11" s="156" t="s">
        <v>279</v>
      </c>
      <c r="C11" s="47" t="s">
        <v>276</v>
      </c>
      <c r="D11" s="18" t="s">
        <v>243</v>
      </c>
      <c r="E11" s="293">
        <v>2758136807</v>
      </c>
      <c r="F11" s="50">
        <v>16</v>
      </c>
      <c r="G11" s="51">
        <v>140</v>
      </c>
      <c r="H11" s="52">
        <f t="shared" si="0"/>
        <v>2240</v>
      </c>
      <c r="I11" s="52">
        <v>0</v>
      </c>
      <c r="J11" s="52">
        <f t="shared" si="1"/>
        <v>0</v>
      </c>
      <c r="K11" s="53">
        <v>4</v>
      </c>
      <c r="L11" s="52">
        <f t="shared" si="2"/>
        <v>64</v>
      </c>
      <c r="M11" s="52">
        <v>0</v>
      </c>
      <c r="N11" s="159">
        <f t="shared" si="3"/>
        <v>2304</v>
      </c>
      <c r="O11" s="282" t="s">
        <v>37</v>
      </c>
    </row>
    <row r="12" spans="1:15" s="25" customFormat="1" ht="31.95" customHeight="1" thickBot="1">
      <c r="A12" s="15" t="s">
        <v>193</v>
      </c>
      <c r="B12" s="114" t="s">
        <v>281</v>
      </c>
      <c r="C12" s="112" t="s">
        <v>276</v>
      </c>
      <c r="D12" s="18" t="s">
        <v>284</v>
      </c>
      <c r="E12" s="71">
        <v>2758130450</v>
      </c>
      <c r="F12" s="50">
        <v>16</v>
      </c>
      <c r="G12" s="58">
        <v>148</v>
      </c>
      <c r="H12" s="275">
        <f>F12*G12</f>
        <v>2368</v>
      </c>
      <c r="I12" s="278">
        <v>0</v>
      </c>
      <c r="J12" s="275">
        <f>F12*I12</f>
        <v>0</v>
      </c>
      <c r="K12" s="277">
        <v>3</v>
      </c>
      <c r="L12" s="277">
        <f>K12*F12</f>
        <v>48</v>
      </c>
      <c r="M12" s="277">
        <v>0</v>
      </c>
      <c r="N12" s="275">
        <f t="shared" si="3"/>
        <v>2416</v>
      </c>
      <c r="O12" s="282" t="s">
        <v>101</v>
      </c>
    </row>
    <row r="13" spans="1:15" s="25" customFormat="1" ht="31.95" customHeight="1" thickTop="1">
      <c r="A13" s="164"/>
      <c r="B13" s="100" t="s">
        <v>15</v>
      </c>
      <c r="C13" s="100"/>
      <c r="D13" s="100"/>
      <c r="E13" s="100"/>
      <c r="F13" s="100"/>
      <c r="G13" s="165"/>
      <c r="H13" s="165">
        <f>SUM(H7:H12)</f>
        <v>23200</v>
      </c>
      <c r="I13" s="165">
        <f>SUM(I10:I12)</f>
        <v>4</v>
      </c>
      <c r="J13" s="165">
        <f>SUM(J7:J12)</f>
        <v>1760</v>
      </c>
      <c r="K13" s="165">
        <f>SUM(K7:K12)</f>
        <v>7</v>
      </c>
      <c r="L13" s="165">
        <f>SUM(L7:L12)</f>
        <v>112</v>
      </c>
      <c r="M13" s="165">
        <f>SUM(M7:M12)</f>
        <v>142</v>
      </c>
      <c r="N13" s="165">
        <f>SUM(N7:N12)</f>
        <v>21410</v>
      </c>
      <c r="O13" s="86"/>
    </row>
    <row r="14" spans="1:15" s="25" customFormat="1" ht="31.95" customHeight="1" thickBot="1">
      <c r="A14" s="142"/>
      <c r="B14" s="60"/>
      <c r="C14" s="60"/>
      <c r="D14" s="109"/>
      <c r="E14" s="109"/>
      <c r="F14" s="163"/>
      <c r="G14" s="163"/>
      <c r="H14" s="110"/>
      <c r="I14" s="110"/>
      <c r="J14" s="110"/>
      <c r="K14" s="110"/>
      <c r="L14" s="132"/>
      <c r="M14" s="132"/>
      <c r="N14" s="166"/>
      <c r="O14" s="97"/>
    </row>
    <row r="15" spans="1:15" s="25" customFormat="1" ht="22.5" customHeight="1" thickTop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F15" sqref="F15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2.21875" style="1" hidden="1" customWidth="1"/>
    <col min="10" max="10" width="9.33203125" style="1"/>
    <col min="11" max="11" width="0" style="1" hidden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8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8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8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8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8" ht="37.200000000000003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8" s="25" customFormat="1" ht="22.5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89" t="s">
        <v>193</v>
      </c>
      <c r="B7" s="46" t="s">
        <v>285</v>
      </c>
      <c r="C7" s="18" t="s">
        <v>286</v>
      </c>
      <c r="D7" s="18" t="s">
        <v>287</v>
      </c>
      <c r="E7" s="329">
        <v>2790087858</v>
      </c>
      <c r="F7" s="50">
        <v>16</v>
      </c>
      <c r="G7" s="51">
        <v>275</v>
      </c>
      <c r="H7" s="52">
        <f>F7*G7</f>
        <v>4400</v>
      </c>
      <c r="I7" s="52">
        <v>25</v>
      </c>
      <c r="J7" s="52">
        <f>F7*I7</f>
        <v>400</v>
      </c>
      <c r="K7" s="52">
        <v>0</v>
      </c>
      <c r="L7" s="52">
        <v>0</v>
      </c>
      <c r="M7" s="52">
        <v>248</v>
      </c>
      <c r="N7" s="52">
        <f>+H7-J7+L7-M7</f>
        <v>3752</v>
      </c>
      <c r="O7" s="284" t="s">
        <v>37</v>
      </c>
      <c r="P7" s="65"/>
    </row>
    <row r="8" spans="1:18" s="25" customFormat="1" ht="30" customHeight="1">
      <c r="A8" s="89" t="s">
        <v>193</v>
      </c>
      <c r="B8" s="156" t="s">
        <v>288</v>
      </c>
      <c r="C8" s="18" t="s">
        <v>286</v>
      </c>
      <c r="D8" s="18" t="s">
        <v>289</v>
      </c>
      <c r="E8" s="293">
        <v>2758139253</v>
      </c>
      <c r="F8" s="50">
        <v>16</v>
      </c>
      <c r="G8" s="58">
        <v>190</v>
      </c>
      <c r="H8" s="52">
        <f>+F8*G8</f>
        <v>3040</v>
      </c>
      <c r="I8" s="53">
        <v>3</v>
      </c>
      <c r="J8" s="52">
        <f>+F8*I8</f>
        <v>48</v>
      </c>
      <c r="K8" s="54">
        <v>0</v>
      </c>
      <c r="L8" s="54">
        <f>+F8*K8</f>
        <v>0</v>
      </c>
      <c r="M8" s="54">
        <v>0</v>
      </c>
      <c r="N8" s="159">
        <f t="shared" ref="N8:N14" si="0">+H8-J8+L8-M8</f>
        <v>2992</v>
      </c>
      <c r="O8" s="284" t="s">
        <v>37</v>
      </c>
    </row>
    <row r="9" spans="1:18" s="25" customFormat="1" ht="30" customHeight="1">
      <c r="A9" s="89" t="s">
        <v>193</v>
      </c>
      <c r="B9" s="46" t="s">
        <v>290</v>
      </c>
      <c r="C9" s="18" t="s">
        <v>291</v>
      </c>
      <c r="D9" s="18" t="s">
        <v>226</v>
      </c>
      <c r="E9" s="293">
        <v>2758138672</v>
      </c>
      <c r="F9" s="50">
        <v>16</v>
      </c>
      <c r="G9" s="51">
        <v>252</v>
      </c>
      <c r="H9" s="159">
        <f t="shared" ref="H9:H14" si="1">F9*G9</f>
        <v>4032</v>
      </c>
      <c r="I9" s="53">
        <v>22</v>
      </c>
      <c r="J9" s="159">
        <f>F9*I9</f>
        <v>352</v>
      </c>
      <c r="K9" s="52">
        <v>0</v>
      </c>
      <c r="L9" s="144">
        <v>0</v>
      </c>
      <c r="M9" s="144">
        <v>0</v>
      </c>
      <c r="N9" s="159">
        <f t="shared" si="0"/>
        <v>3680</v>
      </c>
      <c r="O9" s="284" t="s">
        <v>37</v>
      </c>
      <c r="P9" s="65">
        <v>142</v>
      </c>
      <c r="Q9" s="25">
        <f>2379/13</f>
        <v>183</v>
      </c>
      <c r="R9" s="25">
        <f>183*13</f>
        <v>2379</v>
      </c>
    </row>
    <row r="10" spans="1:18" s="25" customFormat="1" ht="30" customHeight="1">
      <c r="A10" s="89" t="s">
        <v>193</v>
      </c>
      <c r="B10" s="46" t="s">
        <v>292</v>
      </c>
      <c r="C10" s="18" t="s">
        <v>291</v>
      </c>
      <c r="D10" s="18" t="s">
        <v>226</v>
      </c>
      <c r="E10" s="293">
        <v>2758138060</v>
      </c>
      <c r="F10" s="50">
        <v>16</v>
      </c>
      <c r="G10" s="51">
        <v>260</v>
      </c>
      <c r="H10" s="52">
        <f t="shared" si="1"/>
        <v>4160</v>
      </c>
      <c r="I10" s="52">
        <v>22</v>
      </c>
      <c r="J10" s="52">
        <f>F10*I10</f>
        <v>352</v>
      </c>
      <c r="K10" s="52">
        <v>0</v>
      </c>
      <c r="L10" s="144">
        <v>0</v>
      </c>
      <c r="M10" s="144">
        <v>205</v>
      </c>
      <c r="N10" s="159">
        <f t="shared" si="0"/>
        <v>3603</v>
      </c>
      <c r="O10" s="284" t="s">
        <v>37</v>
      </c>
    </row>
    <row r="11" spans="1:18" s="25" customFormat="1" ht="30" customHeight="1">
      <c r="A11" s="89" t="s">
        <v>193</v>
      </c>
      <c r="B11" s="156" t="s">
        <v>293</v>
      </c>
      <c r="C11" s="18" t="s">
        <v>291</v>
      </c>
      <c r="D11" s="18" t="s">
        <v>226</v>
      </c>
      <c r="E11" s="422" t="s">
        <v>454</v>
      </c>
      <c r="F11" s="50">
        <v>16</v>
      </c>
      <c r="G11" s="58">
        <v>226</v>
      </c>
      <c r="H11" s="52">
        <f t="shared" si="1"/>
        <v>3616</v>
      </c>
      <c r="I11" s="53">
        <v>9</v>
      </c>
      <c r="J11" s="52">
        <f>F11*I11</f>
        <v>144</v>
      </c>
      <c r="K11" s="54">
        <v>0</v>
      </c>
      <c r="L11" s="54">
        <f>+F11*K11</f>
        <v>0</v>
      </c>
      <c r="M11" s="54">
        <v>0</v>
      </c>
      <c r="N11" s="159">
        <f t="shared" si="0"/>
        <v>3472</v>
      </c>
      <c r="O11" s="284" t="s">
        <v>37</v>
      </c>
    </row>
    <row r="12" spans="1:18" s="25" customFormat="1" ht="30" customHeight="1">
      <c r="A12" s="89" t="s">
        <v>193</v>
      </c>
      <c r="B12" s="156" t="s">
        <v>428</v>
      </c>
      <c r="C12" s="18" t="s">
        <v>291</v>
      </c>
      <c r="D12" s="18" t="s">
        <v>226</v>
      </c>
      <c r="E12" s="331">
        <v>2972380935</v>
      </c>
      <c r="F12" s="50">
        <v>16</v>
      </c>
      <c r="G12" s="58">
        <v>192</v>
      </c>
      <c r="H12" s="159">
        <f t="shared" si="1"/>
        <v>3072</v>
      </c>
      <c r="I12" s="53">
        <v>5</v>
      </c>
      <c r="J12" s="159">
        <f>F12*I12</f>
        <v>80</v>
      </c>
      <c r="K12" s="160">
        <v>0</v>
      </c>
      <c r="L12" s="160">
        <f>+F12*K12</f>
        <v>0</v>
      </c>
      <c r="M12" s="160">
        <v>0</v>
      </c>
      <c r="N12" s="159">
        <f>+H12-J12+L12-M12</f>
        <v>2992</v>
      </c>
      <c r="O12" s="284" t="s">
        <v>37</v>
      </c>
    </row>
    <row r="13" spans="1:18" s="25" customFormat="1" ht="30" customHeight="1">
      <c r="A13" s="15" t="s">
        <v>17</v>
      </c>
      <c r="B13" s="157" t="s">
        <v>436</v>
      </c>
      <c r="C13" s="18" t="s">
        <v>291</v>
      </c>
      <c r="D13" s="87" t="s">
        <v>435</v>
      </c>
      <c r="E13" s="444" t="s">
        <v>467</v>
      </c>
      <c r="F13" s="50">
        <v>16</v>
      </c>
      <c r="G13" s="58">
        <v>380</v>
      </c>
      <c r="H13" s="159">
        <f t="shared" si="1"/>
        <v>6080</v>
      </c>
      <c r="I13" s="414">
        <v>46</v>
      </c>
      <c r="J13" s="159">
        <f>I13*F13</f>
        <v>736</v>
      </c>
      <c r="K13" s="160">
        <v>0</v>
      </c>
      <c r="L13" s="160">
        <f>+F13*K13</f>
        <v>0</v>
      </c>
      <c r="M13" s="160">
        <v>0</v>
      </c>
      <c r="N13" s="159">
        <f>+H13-J13+L13-M13</f>
        <v>5344</v>
      </c>
      <c r="O13" s="284" t="s">
        <v>37</v>
      </c>
    </row>
    <row r="14" spans="1:18" s="25" customFormat="1" ht="30" customHeight="1" thickBot="1">
      <c r="A14" s="89" t="s">
        <v>193</v>
      </c>
      <c r="B14" s="46" t="s">
        <v>294</v>
      </c>
      <c r="C14" s="18" t="s">
        <v>295</v>
      </c>
      <c r="D14" s="18" t="s">
        <v>296</v>
      </c>
      <c r="E14" s="329">
        <v>2775964474</v>
      </c>
      <c r="F14" s="50">
        <v>16</v>
      </c>
      <c r="G14" s="51">
        <v>185</v>
      </c>
      <c r="H14" s="275">
        <f t="shared" si="1"/>
        <v>2960</v>
      </c>
      <c r="I14" s="280">
        <v>4</v>
      </c>
      <c r="J14" s="275">
        <f>F14*I14</f>
        <v>64</v>
      </c>
      <c r="K14" s="275">
        <v>0</v>
      </c>
      <c r="L14" s="275">
        <v>0</v>
      </c>
      <c r="M14" s="275">
        <v>138</v>
      </c>
      <c r="N14" s="275">
        <f t="shared" si="0"/>
        <v>2758</v>
      </c>
      <c r="O14" s="284" t="s">
        <v>37</v>
      </c>
    </row>
    <row r="15" spans="1:18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2">SUM(H7:H14)</f>
        <v>31360</v>
      </c>
      <c r="I15" s="132">
        <f t="shared" si="2"/>
        <v>136</v>
      </c>
      <c r="J15" s="132">
        <f t="shared" si="2"/>
        <v>2176</v>
      </c>
      <c r="K15" s="132">
        <f t="shared" si="2"/>
        <v>0</v>
      </c>
      <c r="L15" s="132">
        <f t="shared" si="2"/>
        <v>0</v>
      </c>
      <c r="M15" s="132">
        <f t="shared" si="2"/>
        <v>591</v>
      </c>
      <c r="N15" s="132">
        <f t="shared" si="2"/>
        <v>28593</v>
      </c>
      <c r="O15" s="97"/>
    </row>
    <row r="16" spans="1:18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H13" sqref="H13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7773437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2187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95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193</v>
      </c>
      <c r="B7" s="156" t="s">
        <v>301</v>
      </c>
      <c r="C7" s="85" t="s">
        <v>297</v>
      </c>
      <c r="D7" s="87" t="s">
        <v>287</v>
      </c>
      <c r="E7" s="325">
        <v>2758137099</v>
      </c>
      <c r="F7" s="57">
        <v>16</v>
      </c>
      <c r="G7" s="58">
        <v>295</v>
      </c>
      <c r="H7" s="159">
        <f>F7*G7</f>
        <v>4720</v>
      </c>
      <c r="I7" s="159">
        <v>30</v>
      </c>
      <c r="J7" s="159">
        <f>F7*I7</f>
        <v>480</v>
      </c>
      <c r="K7" s="160">
        <v>0</v>
      </c>
      <c r="L7" s="160">
        <f>+F7*K7</f>
        <v>0</v>
      </c>
      <c r="M7" s="160">
        <v>0</v>
      </c>
      <c r="N7" s="159">
        <f>+H7-J7+L7-M7</f>
        <v>4240</v>
      </c>
      <c r="O7" s="282" t="s">
        <v>37</v>
      </c>
    </row>
    <row r="8" spans="1:15" s="25" customFormat="1" ht="30" customHeight="1">
      <c r="A8" s="327" t="s">
        <v>193</v>
      </c>
      <c r="B8" s="448" t="s">
        <v>488</v>
      </c>
      <c r="C8" s="449" t="s">
        <v>297</v>
      </c>
      <c r="D8" s="450" t="s">
        <v>287</v>
      </c>
      <c r="E8" s="325">
        <v>2758137773</v>
      </c>
      <c r="F8" s="57">
        <v>16</v>
      </c>
      <c r="G8" s="58">
        <v>190</v>
      </c>
      <c r="H8" s="159">
        <f t="shared" ref="H8" si="0">F8*G8</f>
        <v>3040</v>
      </c>
      <c r="I8" s="159">
        <v>3</v>
      </c>
      <c r="J8" s="159">
        <f>F8*I8</f>
        <v>48</v>
      </c>
      <c r="K8" s="160">
        <v>0</v>
      </c>
      <c r="L8" s="160">
        <f>+F8*K8</f>
        <v>0</v>
      </c>
      <c r="M8" s="160">
        <v>0</v>
      </c>
      <c r="N8" s="159">
        <f>+H8-J8+L8-M8</f>
        <v>2992</v>
      </c>
      <c r="O8" s="282" t="s">
        <v>37</v>
      </c>
    </row>
    <row r="9" spans="1:15" s="25" customFormat="1" ht="30" customHeight="1">
      <c r="A9" s="89" t="s">
        <v>193</v>
      </c>
      <c r="B9" s="156" t="s">
        <v>298</v>
      </c>
      <c r="C9" s="85" t="s">
        <v>297</v>
      </c>
      <c r="D9" s="87" t="s">
        <v>287</v>
      </c>
      <c r="E9" s="325">
        <v>2758137706</v>
      </c>
      <c r="F9" s="57">
        <v>16</v>
      </c>
      <c r="G9" s="58">
        <v>190</v>
      </c>
      <c r="H9" s="52">
        <f t="shared" ref="H9:H14" si="1">F9*G9</f>
        <v>3040</v>
      </c>
      <c r="I9" s="52">
        <v>3</v>
      </c>
      <c r="J9" s="52">
        <f t="shared" ref="J9:J14" si="2">F9*I9</f>
        <v>48</v>
      </c>
      <c r="K9" s="54">
        <v>0</v>
      </c>
      <c r="L9" s="54">
        <f t="shared" ref="L9:L14" si="3">+F9*K9</f>
        <v>0</v>
      </c>
      <c r="M9" s="54">
        <v>0</v>
      </c>
      <c r="N9" s="159">
        <f t="shared" ref="N9:N14" si="4">+H9-J9+L9-M9</f>
        <v>2992</v>
      </c>
      <c r="O9" s="282" t="s">
        <v>37</v>
      </c>
    </row>
    <row r="10" spans="1:15" s="25" customFormat="1" ht="30" customHeight="1">
      <c r="A10" s="89" t="s">
        <v>193</v>
      </c>
      <c r="B10" s="156" t="s">
        <v>299</v>
      </c>
      <c r="C10" s="85" t="s">
        <v>297</v>
      </c>
      <c r="D10" s="87" t="s">
        <v>287</v>
      </c>
      <c r="E10" s="325">
        <v>2758137617</v>
      </c>
      <c r="F10" s="57">
        <v>16</v>
      </c>
      <c r="G10" s="58">
        <v>190</v>
      </c>
      <c r="H10" s="52">
        <f t="shared" si="1"/>
        <v>3040</v>
      </c>
      <c r="I10" s="52">
        <v>3</v>
      </c>
      <c r="J10" s="52">
        <f t="shared" si="2"/>
        <v>48</v>
      </c>
      <c r="K10" s="54">
        <v>0</v>
      </c>
      <c r="L10" s="54">
        <f t="shared" si="3"/>
        <v>0</v>
      </c>
      <c r="M10" s="54">
        <v>0</v>
      </c>
      <c r="N10" s="159">
        <f t="shared" si="4"/>
        <v>2992</v>
      </c>
      <c r="O10" s="282" t="s">
        <v>37</v>
      </c>
    </row>
    <row r="11" spans="1:15" s="25" customFormat="1" ht="30" customHeight="1">
      <c r="A11" s="89" t="s">
        <v>193</v>
      </c>
      <c r="B11" s="156" t="s">
        <v>300</v>
      </c>
      <c r="C11" s="85" t="s">
        <v>297</v>
      </c>
      <c r="D11" s="87" t="s">
        <v>287</v>
      </c>
      <c r="E11" s="325">
        <v>2758137463</v>
      </c>
      <c r="F11" s="57">
        <v>16</v>
      </c>
      <c r="G11" s="58">
        <v>190</v>
      </c>
      <c r="H11" s="52">
        <f t="shared" si="1"/>
        <v>3040</v>
      </c>
      <c r="I11" s="52">
        <v>3</v>
      </c>
      <c r="J11" s="52">
        <f t="shared" si="2"/>
        <v>48</v>
      </c>
      <c r="K11" s="54">
        <v>0</v>
      </c>
      <c r="L11" s="54">
        <f t="shared" si="3"/>
        <v>0</v>
      </c>
      <c r="M11" s="54">
        <v>0</v>
      </c>
      <c r="N11" s="159">
        <f t="shared" si="4"/>
        <v>2992</v>
      </c>
      <c r="O11" s="282" t="s">
        <v>37</v>
      </c>
    </row>
    <row r="12" spans="1:15" s="25" customFormat="1" ht="30" customHeight="1">
      <c r="A12" s="89" t="s">
        <v>193</v>
      </c>
      <c r="B12" s="156" t="s">
        <v>302</v>
      </c>
      <c r="C12" s="85" t="s">
        <v>297</v>
      </c>
      <c r="D12" s="87" t="s">
        <v>287</v>
      </c>
      <c r="E12" s="332">
        <v>2981701673</v>
      </c>
      <c r="F12" s="57">
        <v>16</v>
      </c>
      <c r="G12" s="58">
        <v>190</v>
      </c>
      <c r="H12" s="52">
        <f t="shared" si="1"/>
        <v>3040</v>
      </c>
      <c r="I12" s="52">
        <v>3</v>
      </c>
      <c r="J12" s="52">
        <f t="shared" si="2"/>
        <v>48</v>
      </c>
      <c r="K12" s="54">
        <v>0</v>
      </c>
      <c r="L12" s="54">
        <f t="shared" si="3"/>
        <v>0</v>
      </c>
      <c r="M12" s="54">
        <v>0</v>
      </c>
      <c r="N12" s="159">
        <f t="shared" si="4"/>
        <v>2992</v>
      </c>
      <c r="O12" s="282" t="s">
        <v>37</v>
      </c>
    </row>
    <row r="13" spans="1:15" s="25" customFormat="1" ht="30" customHeight="1">
      <c r="A13" s="89" t="s">
        <v>193</v>
      </c>
      <c r="B13" s="156" t="s">
        <v>453</v>
      </c>
      <c r="C13" s="85" t="s">
        <v>297</v>
      </c>
      <c r="D13" s="87" t="s">
        <v>287</v>
      </c>
      <c r="E13" s="332"/>
      <c r="F13" s="57">
        <v>16</v>
      </c>
      <c r="G13" s="58">
        <v>226</v>
      </c>
      <c r="H13" s="159">
        <f t="shared" si="1"/>
        <v>3616</v>
      </c>
      <c r="I13" s="159">
        <v>9</v>
      </c>
      <c r="J13" s="159">
        <f t="shared" si="2"/>
        <v>144</v>
      </c>
      <c r="K13" s="160">
        <v>0</v>
      </c>
      <c r="L13" s="160">
        <f>+F13*K13</f>
        <v>0</v>
      </c>
      <c r="M13" s="160">
        <v>0</v>
      </c>
      <c r="N13" s="159">
        <f>+H13-J13+L13-M13</f>
        <v>3472</v>
      </c>
      <c r="O13" s="282" t="s">
        <v>37</v>
      </c>
    </row>
    <row r="14" spans="1:15" s="25" customFormat="1" ht="30" customHeight="1" thickBot="1">
      <c r="A14" s="89" t="s">
        <v>193</v>
      </c>
      <c r="B14" s="156" t="s">
        <v>124</v>
      </c>
      <c r="C14" s="85" t="s">
        <v>297</v>
      </c>
      <c r="D14" s="87" t="s">
        <v>287</v>
      </c>
      <c r="E14" s="332">
        <v>1197798296</v>
      </c>
      <c r="F14" s="57">
        <v>16</v>
      </c>
      <c r="G14" s="58">
        <v>190</v>
      </c>
      <c r="H14" s="275">
        <f t="shared" si="1"/>
        <v>3040</v>
      </c>
      <c r="I14" s="275">
        <v>3</v>
      </c>
      <c r="J14" s="275">
        <f t="shared" si="2"/>
        <v>48</v>
      </c>
      <c r="K14" s="277">
        <v>0</v>
      </c>
      <c r="L14" s="277">
        <f t="shared" si="3"/>
        <v>0</v>
      </c>
      <c r="M14" s="277">
        <v>0</v>
      </c>
      <c r="N14" s="275">
        <f t="shared" si="4"/>
        <v>2992</v>
      </c>
      <c r="O14" s="282" t="s">
        <v>37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5">SUM(H7:H14)</f>
        <v>26576</v>
      </c>
      <c r="I15" s="132">
        <f t="shared" si="5"/>
        <v>57</v>
      </c>
      <c r="J15" s="132">
        <f t="shared" si="5"/>
        <v>912</v>
      </c>
      <c r="K15" s="132">
        <f t="shared" si="5"/>
        <v>0</v>
      </c>
      <c r="L15" s="132">
        <f t="shared" si="5"/>
        <v>0</v>
      </c>
      <c r="M15" s="132">
        <f t="shared" si="5"/>
        <v>0</v>
      </c>
      <c r="N15" s="132">
        <f t="shared" si="5"/>
        <v>25664</v>
      </c>
      <c r="O15" s="97"/>
    </row>
    <row r="16" spans="1:15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F13" sqref="F13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95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193</v>
      </c>
      <c r="B6" s="8" t="s">
        <v>194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193</v>
      </c>
      <c r="B7" s="156" t="s">
        <v>303</v>
      </c>
      <c r="C7" s="85" t="s">
        <v>305</v>
      </c>
      <c r="D7" s="87" t="s">
        <v>237</v>
      </c>
      <c r="E7" s="332">
        <v>2794113055</v>
      </c>
      <c r="F7" s="57">
        <v>16</v>
      </c>
      <c r="G7" s="58">
        <v>190</v>
      </c>
      <c r="H7" s="52">
        <f>F7*G7</f>
        <v>3040</v>
      </c>
      <c r="I7" s="52">
        <v>3</v>
      </c>
      <c r="J7" s="52">
        <f>F7*I7</f>
        <v>48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2992</v>
      </c>
      <c r="O7" s="282" t="s">
        <v>37</v>
      </c>
    </row>
    <row r="8" spans="1:15" s="25" customFormat="1" ht="30" customHeight="1">
      <c r="A8" s="89" t="s">
        <v>193</v>
      </c>
      <c r="B8" s="46" t="s">
        <v>304</v>
      </c>
      <c r="C8" s="85" t="s">
        <v>305</v>
      </c>
      <c r="D8" s="18" t="s">
        <v>306</v>
      </c>
      <c r="E8" s="418" t="s">
        <v>455</v>
      </c>
      <c r="F8" s="57">
        <v>16</v>
      </c>
      <c r="G8" s="58">
        <v>105</v>
      </c>
      <c r="H8" s="54">
        <f>F8*G8</f>
        <v>1680</v>
      </c>
      <c r="I8" s="151">
        <v>0</v>
      </c>
      <c r="J8" s="54">
        <f>F8*I8</f>
        <v>0</v>
      </c>
      <c r="K8" s="54">
        <v>3</v>
      </c>
      <c r="L8" s="54">
        <f t="shared" si="0"/>
        <v>48</v>
      </c>
      <c r="M8" s="54">
        <v>0</v>
      </c>
      <c r="N8" s="159">
        <f t="shared" si="1"/>
        <v>1728</v>
      </c>
      <c r="O8" s="282" t="s">
        <v>37</v>
      </c>
    </row>
    <row r="9" spans="1:15" s="25" customFormat="1" ht="30" customHeight="1">
      <c r="A9" s="89" t="s">
        <v>282</v>
      </c>
      <c r="B9" s="149" t="s">
        <v>313</v>
      </c>
      <c r="C9" s="150" t="s">
        <v>314</v>
      </c>
      <c r="D9" s="18" t="s">
        <v>287</v>
      </c>
      <c r="E9" s="325">
        <v>2758136114</v>
      </c>
      <c r="F9" s="57">
        <v>16</v>
      </c>
      <c r="G9" s="58">
        <v>204</v>
      </c>
      <c r="H9" s="159">
        <f>+F9*G9</f>
        <v>3264</v>
      </c>
      <c r="I9" s="53">
        <v>6</v>
      </c>
      <c r="J9" s="159">
        <f>+F9*I9</f>
        <v>96</v>
      </c>
      <c r="K9" s="160">
        <v>0</v>
      </c>
      <c r="L9" s="160">
        <f t="shared" si="0"/>
        <v>0</v>
      </c>
      <c r="M9" s="160">
        <v>145</v>
      </c>
      <c r="N9" s="159">
        <f t="shared" si="1"/>
        <v>3023</v>
      </c>
      <c r="O9" s="282" t="s">
        <v>37</v>
      </c>
    </row>
    <row r="10" spans="1:15" s="25" customFormat="1" ht="30" customHeight="1">
      <c r="A10" s="89" t="s">
        <v>193</v>
      </c>
      <c r="B10" s="156" t="s">
        <v>307</v>
      </c>
      <c r="C10" s="85" t="s">
        <v>308</v>
      </c>
      <c r="D10" s="87" t="s">
        <v>58</v>
      </c>
      <c r="E10" s="325"/>
      <c r="F10" s="57">
        <v>16</v>
      </c>
      <c r="G10" s="58">
        <v>188</v>
      </c>
      <c r="H10" s="52">
        <f>F10*G10</f>
        <v>3008</v>
      </c>
      <c r="I10" s="52">
        <v>3</v>
      </c>
      <c r="J10" s="52">
        <f>F10*I10</f>
        <v>48</v>
      </c>
      <c r="K10" s="54">
        <v>0</v>
      </c>
      <c r="L10" s="54">
        <f t="shared" si="0"/>
        <v>0</v>
      </c>
      <c r="M10" s="54">
        <v>0</v>
      </c>
      <c r="N10" s="159">
        <f t="shared" si="1"/>
        <v>2960</v>
      </c>
      <c r="O10" s="282" t="s">
        <v>37</v>
      </c>
    </row>
    <row r="11" spans="1:15" s="25" customFormat="1" ht="30" customHeight="1">
      <c r="A11" s="15" t="s">
        <v>193</v>
      </c>
      <c r="B11" s="157" t="s">
        <v>309</v>
      </c>
      <c r="C11" s="87" t="s">
        <v>308</v>
      </c>
      <c r="D11" s="18" t="s">
        <v>310</v>
      </c>
      <c r="E11" s="325"/>
      <c r="F11" s="57">
        <v>16</v>
      </c>
      <c r="G11" s="51">
        <v>164</v>
      </c>
      <c r="H11" s="159">
        <f>F11*G11</f>
        <v>2624</v>
      </c>
      <c r="I11" s="159">
        <v>1</v>
      </c>
      <c r="J11" s="159">
        <f>F11*I11</f>
        <v>16</v>
      </c>
      <c r="K11" s="160">
        <v>0</v>
      </c>
      <c r="L11" s="160">
        <f t="shared" si="0"/>
        <v>0</v>
      </c>
      <c r="M11" s="160">
        <v>126</v>
      </c>
      <c r="N11" s="159">
        <f t="shared" si="1"/>
        <v>2482</v>
      </c>
      <c r="O11" s="282" t="s">
        <v>37</v>
      </c>
    </row>
    <row r="12" spans="1:15" s="25" customFormat="1" ht="30" customHeight="1" thickBot="1">
      <c r="A12" s="15" t="s">
        <v>193</v>
      </c>
      <c r="B12" s="157" t="s">
        <v>280</v>
      </c>
      <c r="C12" s="47" t="s">
        <v>444</v>
      </c>
      <c r="D12" s="18" t="s">
        <v>243</v>
      </c>
      <c r="E12">
        <v>2758139350</v>
      </c>
      <c r="F12" s="57">
        <v>16</v>
      </c>
      <c r="G12" s="51">
        <v>114</v>
      </c>
      <c r="H12" s="275">
        <f>F12*G12</f>
        <v>1824</v>
      </c>
      <c r="I12" s="275">
        <v>0</v>
      </c>
      <c r="J12" s="275">
        <f>F12*I12</f>
        <v>0</v>
      </c>
      <c r="K12" s="275">
        <v>6</v>
      </c>
      <c r="L12" s="275">
        <f t="shared" si="0"/>
        <v>96</v>
      </c>
      <c r="M12" s="275">
        <v>0</v>
      </c>
      <c r="N12" s="275">
        <f t="shared" si="1"/>
        <v>1920</v>
      </c>
      <c r="O12" s="282" t="s">
        <v>37</v>
      </c>
    </row>
    <row r="13" spans="1:15" s="25" customFormat="1" ht="30" customHeight="1" thickTop="1" thickBot="1">
      <c r="A13" s="142"/>
      <c r="B13" s="91" t="s">
        <v>15</v>
      </c>
      <c r="C13" s="91"/>
      <c r="D13" s="91"/>
      <c r="E13" s="91"/>
      <c r="F13" s="91"/>
      <c r="G13" s="132"/>
      <c r="H13" s="132">
        <f>SUM(H7:H12)</f>
        <v>15440</v>
      </c>
      <c r="I13" s="132">
        <f>SUM(I10:I12)</f>
        <v>4</v>
      </c>
      <c r="J13" s="132">
        <f>SUM(J7:J12)</f>
        <v>208</v>
      </c>
      <c r="K13" s="132">
        <f>SUM(K7:K12)</f>
        <v>9</v>
      </c>
      <c r="L13" s="132">
        <f>SUM(L7:L12)</f>
        <v>144</v>
      </c>
      <c r="M13" s="132">
        <f>SUM(M7:M12)</f>
        <v>271</v>
      </c>
      <c r="N13" s="132">
        <f>SUM(N7:N12)</f>
        <v>15105</v>
      </c>
      <c r="O13" s="97"/>
    </row>
    <row r="14" spans="1:15" s="25" customFormat="1" ht="22.5" customHeight="1" thickTop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4" sqref="F14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63" t="s">
        <v>311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282</v>
      </c>
      <c r="B6" s="147" t="s">
        <v>312</v>
      </c>
      <c r="C6" s="147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6"/>
    </row>
    <row r="7" spans="1:15" s="25" customFormat="1" ht="32.25" customHeight="1">
      <c r="A7" s="354" t="s">
        <v>282</v>
      </c>
      <c r="B7" s="327" t="s">
        <v>315</v>
      </c>
      <c r="C7" s="361" t="s">
        <v>177</v>
      </c>
      <c r="D7" s="355" t="s">
        <v>316</v>
      </c>
      <c r="E7" s="333">
        <v>2891373900</v>
      </c>
      <c r="F7" s="389">
        <v>16</v>
      </c>
      <c r="G7" s="390">
        <v>188</v>
      </c>
      <c r="H7" s="392">
        <f t="shared" ref="H7:H12" si="0">+F7*G7</f>
        <v>3008</v>
      </c>
      <c r="I7" s="393">
        <v>4</v>
      </c>
      <c r="J7" s="392">
        <f t="shared" ref="J7:J12" si="1">+F7*I7</f>
        <v>64</v>
      </c>
      <c r="K7" s="390">
        <v>0</v>
      </c>
      <c r="L7" s="390">
        <f>+F7*K7</f>
        <v>0</v>
      </c>
      <c r="M7" s="390">
        <v>0</v>
      </c>
      <c r="N7" s="392">
        <f t="shared" ref="N7:N13" si="2">+H7-J7+L7-M7</f>
        <v>2944</v>
      </c>
      <c r="O7" s="391" t="s">
        <v>101</v>
      </c>
    </row>
    <row r="8" spans="1:15" s="25" customFormat="1" ht="32.25" customHeight="1">
      <c r="A8" s="360" t="s">
        <v>17</v>
      </c>
      <c r="B8" s="327" t="s">
        <v>421</v>
      </c>
      <c r="C8" s="387" t="s">
        <v>422</v>
      </c>
      <c r="D8" s="388" t="s">
        <v>51</v>
      </c>
      <c r="E8" s="328">
        <v>1402625474</v>
      </c>
      <c r="F8" s="389">
        <v>16</v>
      </c>
      <c r="G8" s="390">
        <v>188</v>
      </c>
      <c r="H8" s="390">
        <f t="shared" si="0"/>
        <v>3008</v>
      </c>
      <c r="I8" s="394">
        <v>4</v>
      </c>
      <c r="J8" s="392">
        <f t="shared" si="1"/>
        <v>64</v>
      </c>
      <c r="K8" s="394">
        <v>0</v>
      </c>
      <c r="L8" s="390">
        <f>+F8*K8</f>
        <v>0</v>
      </c>
      <c r="M8" s="390">
        <v>0</v>
      </c>
      <c r="N8" s="392">
        <f t="shared" si="2"/>
        <v>2944</v>
      </c>
      <c r="O8" s="391" t="s">
        <v>73</v>
      </c>
    </row>
    <row r="9" spans="1:15" s="25" customFormat="1" ht="32.25" customHeight="1">
      <c r="A9" s="89" t="s">
        <v>282</v>
      </c>
      <c r="B9" s="16" t="s">
        <v>425</v>
      </c>
      <c r="C9" s="85" t="s">
        <v>56</v>
      </c>
      <c r="D9" s="18" t="s">
        <v>51</v>
      </c>
      <c r="E9" s="419" t="s">
        <v>456</v>
      </c>
      <c r="F9" s="389">
        <v>16</v>
      </c>
      <c r="G9" s="148">
        <v>150</v>
      </c>
      <c r="H9" s="159">
        <f t="shared" si="0"/>
        <v>2400</v>
      </c>
      <c r="I9" s="53">
        <v>0</v>
      </c>
      <c r="J9" s="159">
        <f t="shared" si="1"/>
        <v>0</v>
      </c>
      <c r="K9" s="160">
        <v>4</v>
      </c>
      <c r="L9" s="160">
        <f>+F9*K9</f>
        <v>64</v>
      </c>
      <c r="M9" s="390">
        <v>0</v>
      </c>
      <c r="N9" s="392">
        <f t="shared" si="2"/>
        <v>2464</v>
      </c>
      <c r="O9" s="391" t="s">
        <v>73</v>
      </c>
    </row>
    <row r="10" spans="1:15" s="25" customFormat="1" ht="32.25" customHeight="1">
      <c r="A10" s="89" t="s">
        <v>282</v>
      </c>
      <c r="B10" s="157" t="s">
        <v>472</v>
      </c>
      <c r="C10" s="99" t="s">
        <v>445</v>
      </c>
      <c r="D10" s="18" t="s">
        <v>51</v>
      </c>
      <c r="E10" s="333"/>
      <c r="F10" s="389">
        <v>16</v>
      </c>
      <c r="G10" s="148">
        <v>150</v>
      </c>
      <c r="H10" s="159">
        <f t="shared" si="0"/>
        <v>2400</v>
      </c>
      <c r="I10" s="53">
        <v>0</v>
      </c>
      <c r="J10" s="159">
        <f t="shared" si="1"/>
        <v>0</v>
      </c>
      <c r="K10" s="160">
        <v>4</v>
      </c>
      <c r="L10" s="160">
        <f>+F10*K10</f>
        <v>64</v>
      </c>
      <c r="M10" s="390">
        <v>0</v>
      </c>
      <c r="N10" s="392">
        <f>+H10-J10+L10-M10</f>
        <v>2464</v>
      </c>
      <c r="O10" s="391" t="s">
        <v>73</v>
      </c>
    </row>
    <row r="11" spans="1:15" s="25" customFormat="1" ht="32.25" customHeight="1">
      <c r="A11" s="360" t="s">
        <v>193</v>
      </c>
      <c r="B11" s="362" t="s">
        <v>423</v>
      </c>
      <c r="C11" s="363" t="s">
        <v>276</v>
      </c>
      <c r="D11" s="355" t="s">
        <v>243</v>
      </c>
      <c r="E11" s="420" t="s">
        <v>457</v>
      </c>
      <c r="F11" s="389">
        <v>16</v>
      </c>
      <c r="G11" s="390">
        <v>112</v>
      </c>
      <c r="H11" s="390">
        <f t="shared" si="0"/>
        <v>1792</v>
      </c>
      <c r="I11" s="390">
        <v>0</v>
      </c>
      <c r="J11" s="390">
        <f t="shared" si="1"/>
        <v>0</v>
      </c>
      <c r="K11" s="395">
        <v>7</v>
      </c>
      <c r="L11" s="390">
        <f>K11*F11</f>
        <v>112</v>
      </c>
      <c r="M11" s="390">
        <v>0</v>
      </c>
      <c r="N11" s="392">
        <f t="shared" si="2"/>
        <v>1904</v>
      </c>
      <c r="O11" s="391" t="s">
        <v>101</v>
      </c>
    </row>
    <row r="12" spans="1:15" s="25" customFormat="1" ht="32.25" customHeight="1">
      <c r="A12" s="360" t="s">
        <v>193</v>
      </c>
      <c r="B12" s="362" t="s">
        <v>470</v>
      </c>
      <c r="C12" s="363" t="s">
        <v>276</v>
      </c>
      <c r="D12" s="355" t="s">
        <v>243</v>
      </c>
      <c r="E12" s="420"/>
      <c r="F12" s="389">
        <v>16</v>
      </c>
      <c r="G12" s="390">
        <v>112</v>
      </c>
      <c r="H12" s="390">
        <f t="shared" si="0"/>
        <v>1792</v>
      </c>
      <c r="I12" s="390">
        <v>0</v>
      </c>
      <c r="J12" s="390">
        <f t="shared" si="1"/>
        <v>0</v>
      </c>
      <c r="K12" s="395">
        <v>7</v>
      </c>
      <c r="L12" s="390">
        <f>K12*F12</f>
        <v>112</v>
      </c>
      <c r="M12" s="390">
        <v>0</v>
      </c>
      <c r="N12" s="392">
        <f t="shared" ref="N12" si="3">+H12-J12+L12-M12</f>
        <v>1904</v>
      </c>
      <c r="O12" s="391" t="s">
        <v>101</v>
      </c>
    </row>
    <row r="13" spans="1:15" s="25" customFormat="1" ht="32.25" customHeight="1" thickBot="1">
      <c r="A13" s="354" t="s">
        <v>282</v>
      </c>
      <c r="B13" s="157" t="s">
        <v>473</v>
      </c>
      <c r="C13" s="361" t="s">
        <v>212</v>
      </c>
      <c r="D13" s="355" t="s">
        <v>239</v>
      </c>
      <c r="E13" s="333"/>
      <c r="F13" s="389">
        <v>16</v>
      </c>
      <c r="G13" s="392">
        <v>86</v>
      </c>
      <c r="H13" s="396">
        <f>F13*G13</f>
        <v>1376</v>
      </c>
      <c r="I13" s="396">
        <v>0</v>
      </c>
      <c r="J13" s="396">
        <f>F13*I13</f>
        <v>0</v>
      </c>
      <c r="K13" s="397">
        <v>8</v>
      </c>
      <c r="L13" s="396">
        <f>+F13*K13</f>
        <v>128</v>
      </c>
      <c r="M13" s="398">
        <v>0</v>
      </c>
      <c r="N13" s="396">
        <f t="shared" si="2"/>
        <v>1504</v>
      </c>
      <c r="O13" s="391" t="s">
        <v>101</v>
      </c>
    </row>
    <row r="14" spans="1:15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SUM(H7:H13)</f>
        <v>15776</v>
      </c>
      <c r="I14" s="171">
        <f t="shared" ref="I14:M14" si="4">SUM(I7:I13)</f>
        <v>8</v>
      </c>
      <c r="J14" s="171">
        <f t="shared" si="4"/>
        <v>128</v>
      </c>
      <c r="K14" s="171">
        <f t="shared" si="4"/>
        <v>30</v>
      </c>
      <c r="L14" s="171">
        <f t="shared" si="4"/>
        <v>480</v>
      </c>
      <c r="M14" s="171">
        <f t="shared" si="4"/>
        <v>0</v>
      </c>
      <c r="N14" s="171">
        <f>SUM(N7:N13)</f>
        <v>16128</v>
      </c>
      <c r="O14" s="172"/>
    </row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L17"/>
  <sheetViews>
    <sheetView topLeftCell="A3" workbookViewId="0">
      <selection activeCell="F10" sqref="F10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0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63" t="s">
        <v>311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2" t="s">
        <v>2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282</v>
      </c>
      <c r="B6" s="147" t="s">
        <v>312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0" customHeight="1">
      <c r="A7" s="89" t="s">
        <v>282</v>
      </c>
      <c r="B7" s="157" t="s">
        <v>404</v>
      </c>
      <c r="C7" s="441" t="s">
        <v>18</v>
      </c>
      <c r="D7" s="67" t="s">
        <v>317</v>
      </c>
      <c r="E7" s="48">
        <v>1506687601</v>
      </c>
      <c r="F7" s="433">
        <v>15</v>
      </c>
      <c r="G7" s="434">
        <v>206</v>
      </c>
      <c r="H7" s="435">
        <f>+F7*G7</f>
        <v>3090</v>
      </c>
      <c r="I7" s="436">
        <v>6</v>
      </c>
      <c r="J7" s="435">
        <f>+F7*I7</f>
        <v>90</v>
      </c>
      <c r="K7" s="434">
        <v>0</v>
      </c>
      <c r="L7" s="434">
        <f>+F7*K7</f>
        <v>0</v>
      </c>
      <c r="M7" s="69">
        <v>0</v>
      </c>
      <c r="N7" s="22">
        <f>+H7-J7+L7-M7</f>
        <v>3000</v>
      </c>
      <c r="O7" s="282" t="s">
        <v>101</v>
      </c>
    </row>
    <row r="8" spans="1:15" s="25" customFormat="1" ht="30" customHeight="1">
      <c r="A8" s="89" t="s">
        <v>282</v>
      </c>
      <c r="B8" s="432" t="s">
        <v>464</v>
      </c>
      <c r="C8" s="442" t="s">
        <v>465</v>
      </c>
      <c r="D8" s="67" t="s">
        <v>466</v>
      </c>
      <c r="E8" s="157"/>
      <c r="F8" s="20">
        <v>16</v>
      </c>
      <c r="G8" s="435">
        <v>336</v>
      </c>
      <c r="H8" s="435">
        <f>F8*G8</f>
        <v>5376</v>
      </c>
      <c r="I8" s="435">
        <v>36</v>
      </c>
      <c r="J8" s="435">
        <f>F8*I8</f>
        <v>576</v>
      </c>
      <c r="K8" s="434"/>
      <c r="L8" s="434">
        <v>0</v>
      </c>
      <c r="M8" s="69">
        <v>0</v>
      </c>
      <c r="N8" s="22">
        <f>+H8-J8+L8-M8</f>
        <v>4800</v>
      </c>
      <c r="O8" s="282" t="s">
        <v>101</v>
      </c>
    </row>
    <row r="9" spans="1:15" s="25" customFormat="1" ht="30" customHeight="1">
      <c r="A9" s="89" t="s">
        <v>282</v>
      </c>
      <c r="B9" s="157" t="s">
        <v>407</v>
      </c>
      <c r="C9" s="441" t="s">
        <v>18</v>
      </c>
      <c r="D9" s="67" t="s">
        <v>226</v>
      </c>
      <c r="E9" s="48"/>
      <c r="F9" s="20">
        <v>16</v>
      </c>
      <c r="G9" s="435">
        <v>380</v>
      </c>
      <c r="H9" s="435">
        <f>F9*G9</f>
        <v>6080</v>
      </c>
      <c r="I9" s="437">
        <v>46</v>
      </c>
      <c r="J9" s="435">
        <f>F9*I9</f>
        <v>736</v>
      </c>
      <c r="K9" s="436">
        <v>0</v>
      </c>
      <c r="L9" s="435">
        <f>+F9*K9</f>
        <v>0</v>
      </c>
      <c r="M9" s="69">
        <v>0</v>
      </c>
      <c r="N9" s="22">
        <f>+H9-J9+L9-M9</f>
        <v>5344</v>
      </c>
      <c r="O9" s="282" t="s">
        <v>101</v>
      </c>
    </row>
    <row r="10" spans="1:15" s="25" customFormat="1" ht="30" customHeight="1" thickBot="1">
      <c r="A10" s="89" t="s">
        <v>282</v>
      </c>
      <c r="B10" s="157" t="s">
        <v>468</v>
      </c>
      <c r="C10" s="441" t="s">
        <v>18</v>
      </c>
      <c r="D10" s="67" t="s">
        <v>317</v>
      </c>
      <c r="E10" s="1">
        <v>1525031419</v>
      </c>
      <c r="F10" s="433">
        <v>15</v>
      </c>
      <c r="G10" s="434">
        <v>206</v>
      </c>
      <c r="H10" s="438">
        <f>+F10*G10</f>
        <v>3090</v>
      </c>
      <c r="I10" s="439">
        <v>6</v>
      </c>
      <c r="J10" s="438">
        <f>+F10*I10</f>
        <v>90</v>
      </c>
      <c r="K10" s="440">
        <v>0</v>
      </c>
      <c r="L10" s="440">
        <f>+F10*K10</f>
        <v>0</v>
      </c>
      <c r="M10" s="412">
        <v>0</v>
      </c>
      <c r="N10" s="273">
        <f>+H10-J10+L10-M10</f>
        <v>3000</v>
      </c>
      <c r="O10" s="282" t="s">
        <v>101</v>
      </c>
    </row>
    <row r="11" spans="1:15" s="25" customFormat="1" ht="30.6" customHeight="1" thickTop="1" thickBot="1">
      <c r="A11" s="168"/>
      <c r="B11" s="169" t="s">
        <v>15</v>
      </c>
      <c r="C11" s="169"/>
      <c r="D11" s="169"/>
      <c r="E11" s="170"/>
      <c r="F11" s="169"/>
      <c r="G11" s="171"/>
      <c r="H11" s="171">
        <f>SUM(H7:H10)</f>
        <v>17636</v>
      </c>
      <c r="I11" s="171" t="e">
        <f>SUM(#REF!)</f>
        <v>#REF!</v>
      </c>
      <c r="J11" s="171">
        <f>SUM(J7:J10)</f>
        <v>1492</v>
      </c>
      <c r="K11" s="171">
        <f>SUM(K7:K10)</f>
        <v>0</v>
      </c>
      <c r="L11" s="171">
        <f>SUM(L7:L10)</f>
        <v>0</v>
      </c>
      <c r="M11" s="171">
        <f>SUM(M7:M10)</f>
        <v>0</v>
      </c>
      <c r="N11" s="171">
        <f>SUM(N7:N10)</f>
        <v>16144</v>
      </c>
      <c r="O11" s="172"/>
    </row>
    <row r="12" spans="1:15" s="25" customFormat="1" ht="30" customHeight="1">
      <c r="A12" s="271"/>
      <c r="B12" s="101"/>
      <c r="C12" s="101"/>
      <c r="D12" s="101"/>
      <c r="E12" s="272"/>
      <c r="F12" s="101"/>
      <c r="G12" s="196"/>
      <c r="H12" s="196"/>
      <c r="I12" s="196"/>
      <c r="J12" s="196"/>
      <c r="K12" s="196"/>
      <c r="L12" s="196"/>
      <c r="M12" s="196"/>
      <c r="N12" s="196"/>
      <c r="O12" s="19"/>
    </row>
    <row r="13" spans="1:15" s="25" customFormat="1" ht="30" customHeight="1">
      <c r="A13" s="271"/>
      <c r="B13" s="101"/>
      <c r="C13" s="101"/>
      <c r="D13" s="101"/>
      <c r="E13" s="272"/>
      <c r="F13" s="101"/>
      <c r="G13" s="196"/>
      <c r="H13" s="196"/>
      <c r="I13" s="196"/>
      <c r="J13" s="196"/>
      <c r="K13" s="196"/>
      <c r="L13" s="196"/>
      <c r="M13" s="196"/>
      <c r="N13" s="196"/>
      <c r="O13" s="19"/>
    </row>
    <row r="14" spans="1:15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2.5" customHeight="1">
      <c r="B16" s="64"/>
      <c r="C16" s="64"/>
    </row>
    <row r="17" spans="2:14" s="25" customFormat="1" ht="21.7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A5" sqref="A5"/>
    </sheetView>
  </sheetViews>
  <sheetFormatPr baseColWidth="10" defaultColWidth="11.5546875" defaultRowHeight="13.8"/>
  <cols>
    <col min="1" max="1" width="8.6640625" style="292" customWidth="1"/>
    <col min="2" max="2" width="28.6640625" style="292" customWidth="1"/>
    <col min="3" max="3" width="12.6640625" style="292" customWidth="1"/>
    <col min="4" max="4" width="10.109375" style="292" customWidth="1"/>
    <col min="5" max="5" width="4.33203125" style="292" customWidth="1"/>
    <col min="6" max="6" width="5.6640625" style="292" customWidth="1"/>
    <col min="7" max="7" width="7.5546875" style="292" customWidth="1"/>
    <col min="8" max="8" width="10.5546875" style="292" customWidth="1"/>
    <col min="9" max="9" width="2.6640625" style="292" hidden="1" customWidth="1"/>
    <col min="10" max="10" width="10.88671875" style="292" customWidth="1"/>
    <col min="11" max="11" width="1.88671875" style="292" hidden="1" customWidth="1"/>
    <col min="12" max="12" width="11" style="292" customWidth="1"/>
    <col min="13" max="13" width="5.33203125" style="292" customWidth="1"/>
    <col min="14" max="14" width="11" style="292" customWidth="1"/>
    <col min="15" max="15" width="28.5546875" style="292" customWidth="1"/>
    <col min="16" max="16384" width="11.5546875" style="292"/>
  </cols>
  <sheetData>
    <row r="1" spans="1:15" s="288" customFormat="1" ht="18">
      <c r="A1" s="466" t="s">
        <v>392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88" customFormat="1" ht="18">
      <c r="A2" s="466" t="s">
        <v>391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88" customFormat="1" ht="18">
      <c r="A3" s="466" t="s">
        <v>390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88" customFormat="1" ht="18.600000000000001" thickBot="1">
      <c r="A4" s="464" t="s">
        <v>499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6.6" customHeight="1" thickTop="1" thickBot="1">
      <c r="A5" s="289" t="s">
        <v>492</v>
      </c>
      <c r="B5" s="290" t="s">
        <v>4</v>
      </c>
      <c r="C5" s="290" t="s">
        <v>5</v>
      </c>
      <c r="D5" s="290" t="s">
        <v>6</v>
      </c>
      <c r="E5" s="290" t="s">
        <v>7</v>
      </c>
      <c r="F5" s="299" t="s">
        <v>8</v>
      </c>
      <c r="G5" s="299" t="s">
        <v>9</v>
      </c>
      <c r="H5" s="299" t="s">
        <v>10</v>
      </c>
      <c r="I5" s="299" t="s">
        <v>11</v>
      </c>
      <c r="J5" s="299" t="s">
        <v>12</v>
      </c>
      <c r="K5" s="291" t="s">
        <v>94</v>
      </c>
      <c r="L5" s="291" t="s">
        <v>95</v>
      </c>
      <c r="M5" s="291" t="s">
        <v>14</v>
      </c>
      <c r="N5" s="299" t="s">
        <v>15</v>
      </c>
      <c r="O5" s="300" t="s">
        <v>16</v>
      </c>
    </row>
    <row r="6" spans="1:15" s="293" customFormat="1" ht="33" customHeight="1">
      <c r="A6" s="301" t="s">
        <v>282</v>
      </c>
      <c r="B6" s="302" t="s">
        <v>312</v>
      </c>
      <c r="C6" s="302"/>
      <c r="D6" s="303"/>
      <c r="E6" s="303"/>
      <c r="F6" s="303"/>
      <c r="G6" s="303"/>
      <c r="H6" s="296"/>
      <c r="I6" s="296"/>
      <c r="J6" s="296"/>
      <c r="K6" s="296"/>
      <c r="L6" s="296"/>
      <c r="M6" s="296"/>
      <c r="N6" s="296"/>
      <c r="O6" s="297"/>
    </row>
    <row r="7" spans="1:15" s="293" customFormat="1" ht="33" customHeight="1">
      <c r="A7" s="294" t="s">
        <v>282</v>
      </c>
      <c r="B7" s="304" t="s">
        <v>410</v>
      </c>
      <c r="C7" s="305" t="s">
        <v>148</v>
      </c>
      <c r="D7" s="295" t="s">
        <v>411</v>
      </c>
      <c r="E7" s="306"/>
      <c r="F7" s="307">
        <v>30</v>
      </c>
      <c r="G7" s="308">
        <v>13</v>
      </c>
      <c r="H7" s="296">
        <v>400</v>
      </c>
      <c r="I7" s="296">
        <v>0</v>
      </c>
      <c r="J7" s="296">
        <f>+F7*I7</f>
        <v>0</v>
      </c>
      <c r="K7" s="376">
        <v>0</v>
      </c>
      <c r="L7" s="376">
        <f>+F7*K7</f>
        <v>0</v>
      </c>
      <c r="M7" s="376">
        <v>0</v>
      </c>
      <c r="N7" s="296">
        <f>+H7-J7+L7-M7</f>
        <v>400</v>
      </c>
      <c r="O7" s="297" t="s">
        <v>395</v>
      </c>
    </row>
    <row r="8" spans="1:15" s="293" customFormat="1" ht="33" customHeight="1" thickBot="1">
      <c r="A8" s="294" t="s">
        <v>282</v>
      </c>
      <c r="B8" s="304" t="s">
        <v>496</v>
      </c>
      <c r="C8" s="305" t="s">
        <v>393</v>
      </c>
      <c r="D8" s="295" t="s">
        <v>394</v>
      </c>
      <c r="E8" s="306"/>
      <c r="F8" s="307">
        <v>30</v>
      </c>
      <c r="G8" s="308">
        <v>23</v>
      </c>
      <c r="H8" s="298">
        <f>+F8*G8</f>
        <v>690</v>
      </c>
      <c r="I8" s="298">
        <v>0</v>
      </c>
      <c r="J8" s="298">
        <f>+F8*I8</f>
        <v>0</v>
      </c>
      <c r="K8" s="309">
        <v>11</v>
      </c>
      <c r="L8" s="309">
        <f>+F8*K8</f>
        <v>330</v>
      </c>
      <c r="M8" s="309">
        <v>0</v>
      </c>
      <c r="N8" s="298">
        <f>+H8-J8+L8-M8</f>
        <v>1020</v>
      </c>
      <c r="O8" s="297" t="s">
        <v>395</v>
      </c>
    </row>
    <row r="9" spans="1:15" s="293" customFormat="1" ht="33" customHeight="1" thickTop="1">
      <c r="A9" s="310"/>
      <c r="B9" s="311" t="s">
        <v>15</v>
      </c>
      <c r="C9" s="311"/>
      <c r="D9" s="311"/>
      <c r="E9" s="312"/>
      <c r="F9" s="311"/>
      <c r="G9" s="313"/>
      <c r="H9" s="313">
        <f>SUM(H7:H8)</f>
        <v>1090</v>
      </c>
      <c r="I9" s="313">
        <f>SUM(I8:I8)</f>
        <v>0</v>
      </c>
      <c r="J9" s="313">
        <f>SUM(J7:J8)</f>
        <v>0</v>
      </c>
      <c r="K9" s="313">
        <f>SUM(K7:K8)</f>
        <v>11</v>
      </c>
      <c r="L9" s="313">
        <f>SUM(L7:L8)</f>
        <v>330</v>
      </c>
      <c r="M9" s="313">
        <f>SUM(M7:M8)</f>
        <v>0</v>
      </c>
      <c r="N9" s="313">
        <f>SUM(N7:N8)</f>
        <v>1420</v>
      </c>
      <c r="O9" s="314"/>
    </row>
    <row r="10" spans="1:15" s="293" customFormat="1" ht="22.5" customHeight="1">
      <c r="B10" s="64" t="s">
        <v>30</v>
      </c>
      <c r="C10" s="64"/>
      <c r="D10" s="25"/>
      <c r="E10" s="25"/>
      <c r="F10" s="25"/>
      <c r="G10" s="25"/>
      <c r="H10" s="65"/>
      <c r="I10" s="65"/>
      <c r="J10" s="25" t="s">
        <v>31</v>
      </c>
      <c r="K10" s="25"/>
      <c r="L10" s="25"/>
    </row>
    <row r="11" spans="1:15" s="293" customFormat="1" ht="22.5" customHeight="1">
      <c r="B11" s="64"/>
      <c r="C11" s="64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93" customFormat="1" ht="22.5" customHeight="1">
      <c r="B12" s="64"/>
      <c r="C12" s="64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93" customFormat="1" ht="21.75" customHeight="1">
      <c r="B13" s="64" t="s">
        <v>32</v>
      </c>
      <c r="C13" s="64"/>
      <c r="D13" s="25"/>
      <c r="E13" s="25"/>
      <c r="F13" s="25"/>
      <c r="G13" s="25"/>
      <c r="H13" s="25"/>
      <c r="I13" s="25"/>
      <c r="J13" s="66" t="s">
        <v>33</v>
      </c>
      <c r="K13" s="98"/>
      <c r="L13" s="98"/>
      <c r="M13" s="315"/>
      <c r="N13" s="315"/>
    </row>
    <row r="14" spans="1:15" s="293" customFormat="1" ht="22.5" customHeight="1">
      <c r="A14" s="292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</row>
    <row r="24" spans="6:6" ht="14.4">
      <c r="F24" s="316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A4" sqref="A1:XFD1048576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3" t="s">
        <v>311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282</v>
      </c>
      <c r="B6" s="147" t="s">
        <v>312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54"/>
      <c r="B7" s="416" t="s">
        <v>212</v>
      </c>
      <c r="C7" s="361"/>
      <c r="D7" s="355"/>
      <c r="E7" s="333"/>
      <c r="F7" s="389"/>
      <c r="G7" s="390"/>
      <c r="H7" s="392"/>
      <c r="I7" s="392"/>
      <c r="J7" s="392"/>
      <c r="K7" s="390">
        <v>0</v>
      </c>
      <c r="L7" s="390"/>
      <c r="M7" s="390"/>
      <c r="N7" s="392"/>
      <c r="O7" s="391"/>
    </row>
    <row r="8" spans="1:15" s="25" customFormat="1" ht="32.25" customHeight="1">
      <c r="A8" s="360" t="s">
        <v>193</v>
      </c>
      <c r="B8" s="329" t="s">
        <v>446</v>
      </c>
      <c r="C8" s="387" t="s">
        <v>212</v>
      </c>
      <c r="D8" s="388" t="s">
        <v>203</v>
      </c>
      <c r="E8" s="328"/>
      <c r="F8" s="389">
        <v>16</v>
      </c>
      <c r="G8" s="390">
        <v>263</v>
      </c>
      <c r="H8" s="390">
        <f t="shared" ref="H8:H13" si="0">+F8*G8</f>
        <v>4208</v>
      </c>
      <c r="I8" s="394">
        <v>23</v>
      </c>
      <c r="J8" s="392">
        <f t="shared" ref="J8:J13" si="1">+F8*I8</f>
        <v>368</v>
      </c>
      <c r="K8" s="394">
        <v>0</v>
      </c>
      <c r="L8" s="390">
        <f t="shared" ref="L8:L13" si="2">+F8*K8</f>
        <v>0</v>
      </c>
      <c r="M8" s="390">
        <v>0</v>
      </c>
      <c r="N8" s="392">
        <f>+H8-J8+L8-M8</f>
        <v>3840</v>
      </c>
      <c r="O8" s="391" t="s">
        <v>73</v>
      </c>
    </row>
    <row r="9" spans="1:15" s="25" customFormat="1" ht="32.25" customHeight="1">
      <c r="A9" s="360" t="s">
        <v>193</v>
      </c>
      <c r="B9" s="329" t="s">
        <v>489</v>
      </c>
      <c r="C9" s="387" t="s">
        <v>212</v>
      </c>
      <c r="D9" s="388" t="s">
        <v>203</v>
      </c>
      <c r="E9" s="328"/>
      <c r="F9" s="389">
        <v>16</v>
      </c>
      <c r="G9" s="390">
        <v>206</v>
      </c>
      <c r="H9" s="390">
        <f t="shared" si="0"/>
        <v>3296</v>
      </c>
      <c r="I9" s="394">
        <v>6</v>
      </c>
      <c r="J9" s="392">
        <f t="shared" si="1"/>
        <v>96</v>
      </c>
      <c r="K9" s="393"/>
      <c r="L9" s="390">
        <f t="shared" si="2"/>
        <v>0</v>
      </c>
      <c r="M9" s="390">
        <v>0</v>
      </c>
      <c r="N9" s="392">
        <f>+H9-J9+L9-M9</f>
        <v>3200</v>
      </c>
      <c r="O9" s="391" t="s">
        <v>73</v>
      </c>
    </row>
    <row r="10" spans="1:15" s="25" customFormat="1" ht="32.25" customHeight="1">
      <c r="A10" s="360" t="s">
        <v>193</v>
      </c>
      <c r="B10" s="329" t="s">
        <v>471</v>
      </c>
      <c r="C10" s="387" t="s">
        <v>212</v>
      </c>
      <c r="D10" s="388" t="s">
        <v>203</v>
      </c>
      <c r="E10" s="328"/>
      <c r="F10" s="389">
        <v>16</v>
      </c>
      <c r="G10" s="390">
        <v>206</v>
      </c>
      <c r="H10" s="390">
        <f t="shared" si="0"/>
        <v>3296</v>
      </c>
      <c r="I10" s="394">
        <v>6</v>
      </c>
      <c r="J10" s="392">
        <f t="shared" si="1"/>
        <v>96</v>
      </c>
      <c r="K10" s="394">
        <v>0</v>
      </c>
      <c r="L10" s="390">
        <f t="shared" si="2"/>
        <v>0</v>
      </c>
      <c r="M10" s="390">
        <v>0</v>
      </c>
      <c r="N10" s="392">
        <f>+H10-J10+L10-M10</f>
        <v>3200</v>
      </c>
      <c r="O10" s="391" t="s">
        <v>73</v>
      </c>
    </row>
    <row r="11" spans="1:15" s="25" customFormat="1" ht="32.25" customHeight="1">
      <c r="A11" s="360" t="s">
        <v>193</v>
      </c>
      <c r="B11" s="329" t="s">
        <v>494</v>
      </c>
      <c r="C11" s="387" t="s">
        <v>212</v>
      </c>
      <c r="D11" s="388" t="s">
        <v>203</v>
      </c>
      <c r="E11" s="328"/>
      <c r="F11" s="389">
        <v>16</v>
      </c>
      <c r="G11" s="390">
        <v>206</v>
      </c>
      <c r="H11" s="390">
        <f t="shared" si="0"/>
        <v>3296</v>
      </c>
      <c r="I11" s="394">
        <v>6</v>
      </c>
      <c r="J11" s="392">
        <f t="shared" si="1"/>
        <v>96</v>
      </c>
      <c r="K11" s="394">
        <v>0</v>
      </c>
      <c r="L11" s="390">
        <f t="shared" si="2"/>
        <v>0</v>
      </c>
      <c r="M11" s="390">
        <v>0</v>
      </c>
      <c r="N11" s="392">
        <f t="shared" ref="N11" si="3">+H11-J11+L11-M11</f>
        <v>3200</v>
      </c>
      <c r="O11" s="391" t="s">
        <v>73</v>
      </c>
    </row>
    <row r="12" spans="1:15" s="25" customFormat="1" ht="32.25" customHeight="1">
      <c r="A12" s="360" t="s">
        <v>193</v>
      </c>
      <c r="B12" s="329" t="s">
        <v>491</v>
      </c>
      <c r="C12" s="387" t="s">
        <v>212</v>
      </c>
      <c r="D12" s="388" t="s">
        <v>203</v>
      </c>
      <c r="E12" s="328"/>
      <c r="F12" s="389">
        <v>16</v>
      </c>
      <c r="G12" s="390">
        <v>206</v>
      </c>
      <c r="H12" s="390">
        <f t="shared" si="0"/>
        <v>3296</v>
      </c>
      <c r="I12" s="394">
        <v>6</v>
      </c>
      <c r="J12" s="392">
        <f t="shared" si="1"/>
        <v>96</v>
      </c>
      <c r="K12" s="394">
        <v>0</v>
      </c>
      <c r="L12" s="390">
        <f t="shared" si="2"/>
        <v>0</v>
      </c>
      <c r="M12" s="390">
        <v>0</v>
      </c>
      <c r="N12" s="392">
        <f t="shared" ref="N12" si="4">+H12-J12+L12-M12</f>
        <v>3200</v>
      </c>
      <c r="O12" s="391" t="s">
        <v>73</v>
      </c>
    </row>
    <row r="13" spans="1:15" s="25" customFormat="1" ht="32.25" customHeight="1" thickBot="1">
      <c r="A13" s="458" t="s">
        <v>193</v>
      </c>
      <c r="B13" s="459" t="s">
        <v>495</v>
      </c>
      <c r="C13" s="460" t="s">
        <v>212</v>
      </c>
      <c r="D13" s="461" t="s">
        <v>226</v>
      </c>
      <c r="E13" s="328"/>
      <c r="F13" s="389">
        <v>16</v>
      </c>
      <c r="G13" s="390">
        <v>206</v>
      </c>
      <c r="H13" s="398">
        <f t="shared" si="0"/>
        <v>3296</v>
      </c>
      <c r="I13" s="445">
        <v>6</v>
      </c>
      <c r="J13" s="396">
        <f t="shared" si="1"/>
        <v>96</v>
      </c>
      <c r="K13" s="445">
        <v>0</v>
      </c>
      <c r="L13" s="398">
        <f t="shared" si="2"/>
        <v>0</v>
      </c>
      <c r="M13" s="398">
        <v>0</v>
      </c>
      <c r="N13" s="396">
        <f>+H13-J13+L13-M13</f>
        <v>3200</v>
      </c>
      <c r="O13" s="391" t="s">
        <v>73</v>
      </c>
    </row>
    <row r="14" spans="1:15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SUM(H8:H13)</f>
        <v>20688</v>
      </c>
      <c r="I14" s="171">
        <f t="shared" ref="I14" si="5">SUM(I7:I13)</f>
        <v>53</v>
      </c>
      <c r="J14" s="171">
        <f t="shared" ref="J14:M14" si="6">SUM(J8:J13)</f>
        <v>848</v>
      </c>
      <c r="K14" s="171">
        <f t="shared" si="6"/>
        <v>0</v>
      </c>
      <c r="L14" s="171">
        <f t="shared" si="6"/>
        <v>0</v>
      </c>
      <c r="M14" s="171">
        <f t="shared" si="6"/>
        <v>0</v>
      </c>
      <c r="N14" s="171">
        <f>SUM(N8:N13)</f>
        <v>19840</v>
      </c>
      <c r="O14" s="172"/>
    </row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2" workbookViewId="0">
      <selection activeCell="F13" sqref="F13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9.6640625" style="1"/>
    <col min="6" max="6" width="4.44140625" style="1"/>
    <col min="7" max="7" width="8.88671875" style="1" customWidth="1"/>
    <col min="8" max="8" width="10.2187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62" t="s">
        <v>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</row>
    <row r="2" spans="1:17" s="2" customFormat="1" ht="18" customHeight="1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</row>
    <row r="3" spans="1:17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7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397</v>
      </c>
      <c r="C7" s="99" t="s">
        <v>47</v>
      </c>
      <c r="D7" s="18" t="s">
        <v>48</v>
      </c>
      <c r="E7" s="46">
        <v>2926170781</v>
      </c>
      <c r="F7" s="20">
        <v>16</v>
      </c>
      <c r="G7" s="68">
        <v>905</v>
      </c>
      <c r="H7" s="22">
        <f t="shared" ref="H7:H12" si="0">+F7*G7</f>
        <v>14480</v>
      </c>
      <c r="I7" s="22">
        <v>161</v>
      </c>
      <c r="J7" s="22">
        <f t="shared" ref="J7:J12" si="1">+F7*I7</f>
        <v>2576</v>
      </c>
      <c r="K7" s="69">
        <v>0</v>
      </c>
      <c r="L7" s="69">
        <f t="shared" ref="L7:L12" si="2">+F7*K7</f>
        <v>0</v>
      </c>
      <c r="M7" s="69">
        <v>761</v>
      </c>
      <c r="N7" s="22">
        <f t="shared" ref="N7:N12" si="3">+H7-J7+L7-M7</f>
        <v>11143</v>
      </c>
      <c r="O7" s="55" t="s">
        <v>49</v>
      </c>
      <c r="Q7" s="24"/>
    </row>
    <row r="8" spans="1:17" ht="30" customHeight="1">
      <c r="A8" s="15" t="s">
        <v>17</v>
      </c>
      <c r="B8" s="70" t="s">
        <v>50</v>
      </c>
      <c r="C8" s="99" t="s">
        <v>47</v>
      </c>
      <c r="D8" s="18" t="s">
        <v>51</v>
      </c>
      <c r="E8" s="71">
        <v>2911014668</v>
      </c>
      <c r="F8" s="20">
        <v>16</v>
      </c>
      <c r="G8" s="68">
        <v>188</v>
      </c>
      <c r="H8" s="22">
        <f t="shared" si="0"/>
        <v>3008</v>
      </c>
      <c r="I8" s="22">
        <v>4</v>
      </c>
      <c r="J8" s="22">
        <f t="shared" si="1"/>
        <v>64</v>
      </c>
      <c r="K8" s="69">
        <v>0</v>
      </c>
      <c r="L8" s="69">
        <f t="shared" si="2"/>
        <v>0</v>
      </c>
      <c r="M8" s="69">
        <v>0</v>
      </c>
      <c r="N8" s="22">
        <f t="shared" si="3"/>
        <v>2944</v>
      </c>
      <c r="O8" s="55" t="s">
        <v>49</v>
      </c>
      <c r="Q8" s="24"/>
    </row>
    <row r="9" spans="1:17" ht="30" customHeight="1">
      <c r="A9" s="15" t="s">
        <v>17</v>
      </c>
      <c r="B9" s="157" t="s">
        <v>416</v>
      </c>
      <c r="C9" s="99" t="s">
        <v>47</v>
      </c>
      <c r="D9" s="18" t="s">
        <v>52</v>
      </c>
      <c r="E9" s="46">
        <v>1110430374</v>
      </c>
      <c r="F9" s="20">
        <v>16</v>
      </c>
      <c r="G9" s="72">
        <v>699</v>
      </c>
      <c r="H9" s="69">
        <f t="shared" si="0"/>
        <v>11184</v>
      </c>
      <c r="I9" s="69">
        <v>107</v>
      </c>
      <c r="J9" s="69">
        <f t="shared" si="1"/>
        <v>1712</v>
      </c>
      <c r="K9" s="69">
        <v>0</v>
      </c>
      <c r="L9" s="69">
        <f t="shared" si="2"/>
        <v>0</v>
      </c>
      <c r="M9" s="69">
        <v>0</v>
      </c>
      <c r="N9" s="22">
        <f t="shared" si="3"/>
        <v>9472</v>
      </c>
      <c r="O9" s="73" t="s">
        <v>49</v>
      </c>
      <c r="Q9" s="24"/>
    </row>
    <row r="10" spans="1:17" ht="30" customHeight="1">
      <c r="A10" s="15" t="s">
        <v>17</v>
      </c>
      <c r="B10" s="46" t="s">
        <v>53</v>
      </c>
      <c r="C10" s="99" t="s">
        <v>47</v>
      </c>
      <c r="D10" s="87" t="s">
        <v>51</v>
      </c>
      <c r="E10" s="46">
        <v>1226365841</v>
      </c>
      <c r="F10" s="20">
        <v>16</v>
      </c>
      <c r="G10" s="72">
        <v>286</v>
      </c>
      <c r="H10" s="69">
        <f t="shared" si="0"/>
        <v>4576</v>
      </c>
      <c r="I10" s="69">
        <v>26</v>
      </c>
      <c r="J10" s="69">
        <f t="shared" si="1"/>
        <v>416</v>
      </c>
      <c r="K10" s="69">
        <v>0</v>
      </c>
      <c r="L10" s="69">
        <f t="shared" si="2"/>
        <v>0</v>
      </c>
      <c r="M10" s="69">
        <v>290</v>
      </c>
      <c r="N10" s="22">
        <f t="shared" si="3"/>
        <v>3870</v>
      </c>
      <c r="O10" s="73" t="s">
        <v>49</v>
      </c>
      <c r="Q10" s="24"/>
    </row>
    <row r="11" spans="1:17" ht="30" customHeight="1">
      <c r="A11" s="15" t="s">
        <v>17</v>
      </c>
      <c r="B11" s="157" t="s">
        <v>54</v>
      </c>
      <c r="C11" s="18" t="s">
        <v>47</v>
      </c>
      <c r="D11" s="18" t="s">
        <v>55</v>
      </c>
      <c r="E11" s="48">
        <v>2888052956</v>
      </c>
      <c r="F11" s="20">
        <v>16</v>
      </c>
      <c r="G11" s="58">
        <v>275</v>
      </c>
      <c r="H11" s="69">
        <f>+F11*G11</f>
        <v>4400</v>
      </c>
      <c r="I11" s="69">
        <v>25</v>
      </c>
      <c r="J11" s="69">
        <f>+F11*I11</f>
        <v>400</v>
      </c>
      <c r="K11" s="69">
        <v>0</v>
      </c>
      <c r="L11" s="69">
        <f t="shared" si="2"/>
        <v>0</v>
      </c>
      <c r="M11" s="69">
        <v>0</v>
      </c>
      <c r="N11" s="22">
        <f>+H11-J11+L11-M11</f>
        <v>4000</v>
      </c>
      <c r="O11" s="73" t="s">
        <v>49</v>
      </c>
      <c r="Q11" s="24"/>
    </row>
    <row r="12" spans="1:17" ht="30" customHeight="1" thickBot="1">
      <c r="A12" s="15" t="s">
        <v>17</v>
      </c>
      <c r="B12" s="157" t="s">
        <v>441</v>
      </c>
      <c r="C12" s="18" t="s">
        <v>442</v>
      </c>
      <c r="D12" s="18" t="s">
        <v>443</v>
      </c>
      <c r="E12" s="48">
        <v>1128305153</v>
      </c>
      <c r="F12" s="20">
        <v>16</v>
      </c>
      <c r="G12" s="58">
        <v>432</v>
      </c>
      <c r="H12" s="412">
        <f t="shared" si="0"/>
        <v>6912</v>
      </c>
      <c r="I12" s="412">
        <v>50</v>
      </c>
      <c r="J12" s="412">
        <f t="shared" si="1"/>
        <v>800</v>
      </c>
      <c r="K12" s="412">
        <v>0</v>
      </c>
      <c r="L12" s="412">
        <f t="shared" si="2"/>
        <v>0</v>
      </c>
      <c r="M12" s="412">
        <v>0</v>
      </c>
      <c r="N12" s="273">
        <f t="shared" si="3"/>
        <v>6112</v>
      </c>
      <c r="O12" s="73" t="s">
        <v>49</v>
      </c>
      <c r="Q12" s="24"/>
    </row>
    <row r="13" spans="1:17" ht="30" customHeight="1" thickTop="1" thickBot="1">
      <c r="A13" s="27"/>
      <c r="B13" s="28" t="s">
        <v>15</v>
      </c>
      <c r="C13" s="59"/>
      <c r="D13" s="30"/>
      <c r="E13" s="30"/>
      <c r="F13" s="30"/>
      <c r="G13" s="74"/>
      <c r="H13" s="279">
        <f>SUM(H7:H12)</f>
        <v>44560</v>
      </c>
      <c r="I13" s="279">
        <f t="shared" ref="I13:N13" si="4">SUM(I7:I12)</f>
        <v>373</v>
      </c>
      <c r="J13" s="279">
        <f t="shared" si="4"/>
        <v>5968</v>
      </c>
      <c r="K13" s="279">
        <f t="shared" si="4"/>
        <v>0</v>
      </c>
      <c r="L13" s="279">
        <f t="shared" si="4"/>
        <v>0</v>
      </c>
      <c r="M13" s="279">
        <f t="shared" si="4"/>
        <v>1051</v>
      </c>
      <c r="N13" s="279">
        <f t="shared" si="4"/>
        <v>37541</v>
      </c>
      <c r="O13" s="62"/>
    </row>
    <row r="14" spans="1:17" ht="22.5" customHeight="1" thickTop="1">
      <c r="J14" s="24"/>
      <c r="K14" s="24"/>
      <c r="L14" s="63"/>
      <c r="M14" s="63"/>
    </row>
    <row r="15" spans="1:17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7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8"/>
  <sheetViews>
    <sheetView topLeftCell="A5" workbookViewId="0">
      <selection activeCell="A5" sqref="A1:XFD1048576"/>
    </sheetView>
  </sheetViews>
  <sheetFormatPr baseColWidth="10" defaultRowHeight="13.8"/>
  <cols>
    <col min="1" max="1" width="8.5546875" style="1" customWidth="1"/>
    <col min="2" max="2" width="36.1093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3" t="s">
        <v>311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121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282</v>
      </c>
      <c r="B6" s="147" t="s">
        <v>312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54"/>
      <c r="B7" s="416" t="s">
        <v>212</v>
      </c>
      <c r="C7" s="361"/>
      <c r="D7" s="355"/>
      <c r="E7" s="333"/>
      <c r="F7" s="389"/>
      <c r="G7" s="390"/>
      <c r="H7" s="392"/>
      <c r="I7" s="392"/>
      <c r="J7" s="392"/>
      <c r="K7" s="390">
        <v>0</v>
      </c>
      <c r="L7" s="390"/>
      <c r="M7" s="390"/>
      <c r="N7" s="392"/>
      <c r="O7" s="391"/>
    </row>
    <row r="8" spans="1:15" s="25" customFormat="1" ht="32.25" customHeight="1">
      <c r="A8" s="360" t="s">
        <v>193</v>
      </c>
      <c r="B8" s="329" t="s">
        <v>500</v>
      </c>
      <c r="C8" s="387" t="s">
        <v>212</v>
      </c>
      <c r="D8" s="388" t="s">
        <v>203</v>
      </c>
      <c r="E8" s="328"/>
      <c r="F8" s="389">
        <v>16</v>
      </c>
      <c r="G8" s="390">
        <v>206</v>
      </c>
      <c r="H8" s="390">
        <f t="shared" ref="H8:H13" si="0">+F8*G8</f>
        <v>3296</v>
      </c>
      <c r="I8" s="394">
        <v>6</v>
      </c>
      <c r="J8" s="392">
        <f t="shared" ref="J8:J13" si="1">+F8*I8</f>
        <v>96</v>
      </c>
      <c r="K8" s="394">
        <v>0</v>
      </c>
      <c r="L8" s="390">
        <f t="shared" ref="L8:L13" si="2">+F8*K8</f>
        <v>0</v>
      </c>
      <c r="M8" s="390">
        <v>0</v>
      </c>
      <c r="N8" s="392">
        <f>+H8-J8+L8-M8</f>
        <v>3200</v>
      </c>
      <c r="O8" s="391" t="s">
        <v>73</v>
      </c>
    </row>
    <row r="9" spans="1:15" s="25" customFormat="1" ht="32.25" customHeight="1">
      <c r="A9" s="360" t="s">
        <v>193</v>
      </c>
      <c r="B9" s="329" t="s">
        <v>505</v>
      </c>
      <c r="C9" s="387" t="s">
        <v>212</v>
      </c>
      <c r="D9" s="388" t="s">
        <v>203</v>
      </c>
      <c r="E9" s="328"/>
      <c r="F9" s="389">
        <v>16</v>
      </c>
      <c r="G9" s="390">
        <v>206</v>
      </c>
      <c r="H9" s="390">
        <f t="shared" si="0"/>
        <v>3296</v>
      </c>
      <c r="I9" s="394">
        <v>6</v>
      </c>
      <c r="J9" s="392">
        <f t="shared" si="1"/>
        <v>96</v>
      </c>
      <c r="K9" s="393"/>
      <c r="L9" s="390">
        <f t="shared" si="2"/>
        <v>0</v>
      </c>
      <c r="M9" s="390">
        <v>0</v>
      </c>
      <c r="N9" s="392">
        <f>+H9-J9+L9-M9</f>
        <v>3200</v>
      </c>
      <c r="O9" s="391" t="s">
        <v>73</v>
      </c>
    </row>
    <row r="10" spans="1:15" s="25" customFormat="1" ht="32.25" customHeight="1">
      <c r="A10" s="360" t="s">
        <v>193</v>
      </c>
      <c r="B10" s="329" t="s">
        <v>501</v>
      </c>
      <c r="C10" s="387" t="s">
        <v>212</v>
      </c>
      <c r="D10" s="388" t="s">
        <v>203</v>
      </c>
      <c r="E10" s="328"/>
      <c r="F10" s="389">
        <v>16</v>
      </c>
      <c r="G10" s="390">
        <v>206</v>
      </c>
      <c r="H10" s="390">
        <f t="shared" ref="H10:H11" si="3">+F10*G10</f>
        <v>3296</v>
      </c>
      <c r="I10" s="394">
        <v>6</v>
      </c>
      <c r="J10" s="392">
        <f t="shared" ref="J10:J11" si="4">+F10*I10</f>
        <v>96</v>
      </c>
      <c r="K10" s="393"/>
      <c r="L10" s="390">
        <f t="shared" ref="L10:L11" si="5">+F10*K10</f>
        <v>0</v>
      </c>
      <c r="M10" s="390">
        <v>0</v>
      </c>
      <c r="N10" s="392">
        <f t="shared" ref="N10:N11" si="6">+H10-J10+L10-M10</f>
        <v>3200</v>
      </c>
      <c r="O10" s="391" t="s">
        <v>73</v>
      </c>
    </row>
    <row r="11" spans="1:15" s="25" customFormat="1" ht="32.25" customHeight="1">
      <c r="A11" s="360" t="s">
        <v>193</v>
      </c>
      <c r="B11" s="329" t="s">
        <v>502</v>
      </c>
      <c r="C11" s="387" t="s">
        <v>212</v>
      </c>
      <c r="D11" s="388" t="s">
        <v>203</v>
      </c>
      <c r="E11" s="328"/>
      <c r="F11" s="389">
        <v>16</v>
      </c>
      <c r="G11" s="390">
        <v>206</v>
      </c>
      <c r="H11" s="390">
        <f t="shared" si="3"/>
        <v>3296</v>
      </c>
      <c r="I11" s="394">
        <v>6</v>
      </c>
      <c r="J11" s="392">
        <f t="shared" si="4"/>
        <v>96</v>
      </c>
      <c r="K11" s="393"/>
      <c r="L11" s="390">
        <f t="shared" si="5"/>
        <v>0</v>
      </c>
      <c r="M11" s="390">
        <v>0</v>
      </c>
      <c r="N11" s="392">
        <f t="shared" si="6"/>
        <v>3200</v>
      </c>
      <c r="O11" s="391" t="s">
        <v>73</v>
      </c>
    </row>
    <row r="12" spans="1:15" s="25" customFormat="1" ht="32.25" customHeight="1">
      <c r="A12" s="360" t="s">
        <v>193</v>
      </c>
      <c r="B12" s="329" t="s">
        <v>503</v>
      </c>
      <c r="C12" s="387" t="s">
        <v>212</v>
      </c>
      <c r="D12" s="388" t="s">
        <v>203</v>
      </c>
      <c r="E12" s="328"/>
      <c r="F12" s="389">
        <v>16</v>
      </c>
      <c r="G12" s="390">
        <v>206</v>
      </c>
      <c r="H12" s="390">
        <f t="shared" ref="H12" si="7">+F12*G12</f>
        <v>3296</v>
      </c>
      <c r="I12" s="394">
        <v>6</v>
      </c>
      <c r="J12" s="392">
        <f t="shared" ref="J12" si="8">+F12*I12</f>
        <v>96</v>
      </c>
      <c r="K12" s="393"/>
      <c r="L12" s="390">
        <f t="shared" ref="L12" si="9">+F12*K12</f>
        <v>0</v>
      </c>
      <c r="M12" s="390">
        <v>0</v>
      </c>
      <c r="N12" s="392">
        <f t="shared" ref="N12" si="10">+H12-J12+L12-M12</f>
        <v>3200</v>
      </c>
      <c r="O12" s="391" t="s">
        <v>73</v>
      </c>
    </row>
    <row r="13" spans="1:15" s="25" customFormat="1" ht="32.25" customHeight="1" thickBot="1">
      <c r="A13" s="360" t="s">
        <v>193</v>
      </c>
      <c r="B13" s="329" t="s">
        <v>504</v>
      </c>
      <c r="C13" s="387" t="s">
        <v>212</v>
      </c>
      <c r="D13" s="388" t="s">
        <v>203</v>
      </c>
      <c r="E13" s="328"/>
      <c r="F13" s="389">
        <v>9</v>
      </c>
      <c r="G13" s="390">
        <v>227</v>
      </c>
      <c r="H13" s="398">
        <f t="shared" si="0"/>
        <v>2043</v>
      </c>
      <c r="I13" s="445">
        <v>7</v>
      </c>
      <c r="J13" s="396">
        <f t="shared" si="1"/>
        <v>63</v>
      </c>
      <c r="K13" s="445">
        <v>0</v>
      </c>
      <c r="L13" s="398">
        <f t="shared" si="2"/>
        <v>0</v>
      </c>
      <c r="M13" s="398">
        <v>0</v>
      </c>
      <c r="N13" s="396">
        <f>+H13-J13+L13-M13</f>
        <v>1980</v>
      </c>
      <c r="O13" s="391" t="s">
        <v>73</v>
      </c>
    </row>
    <row r="14" spans="1:15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SUM(H8:H13)</f>
        <v>18523</v>
      </c>
      <c r="I14" s="171">
        <f>SUM(I7:I13)</f>
        <v>37</v>
      </c>
      <c r="J14" s="171">
        <f>SUM(J8:J13)</f>
        <v>543</v>
      </c>
      <c r="K14" s="171">
        <f>SUM(K8:K13)</f>
        <v>0</v>
      </c>
      <c r="L14" s="171">
        <f>SUM(L8:L13)</f>
        <v>0</v>
      </c>
      <c r="M14" s="171">
        <f>SUM(M8:M13)</f>
        <v>0</v>
      </c>
      <c r="N14" s="171">
        <f>SUM(N8:N13)</f>
        <v>17980</v>
      </c>
      <c r="O14" s="172"/>
    </row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R21"/>
  <sheetViews>
    <sheetView topLeftCell="A4" zoomScale="80" zoomScaleNormal="80" workbookViewId="0">
      <selection activeCell="F17" sqref="F17"/>
    </sheetView>
  </sheetViews>
  <sheetFormatPr baseColWidth="10" defaultColWidth="11.5546875" defaultRowHeight="13.8"/>
  <cols>
    <col min="1" max="1" width="8.6640625" style="292"/>
    <col min="2" max="2" width="32.109375" style="292" customWidth="1"/>
    <col min="3" max="3" width="13.5546875" style="292"/>
    <col min="4" max="4" width="12.6640625" style="292"/>
    <col min="5" max="5" width="11.6640625" style="292"/>
    <col min="6" max="6" width="5.6640625" style="292"/>
    <col min="7" max="7" width="9" style="292"/>
    <col min="8" max="8" width="9.6640625" style="292"/>
    <col min="9" max="9" width="3.33203125" style="292" hidden="1" customWidth="1"/>
    <col min="10" max="10" width="9.88671875" style="292"/>
    <col min="11" max="11" width="0" style="292" hidden="1"/>
    <col min="12" max="13" width="8" style="292"/>
    <col min="14" max="14" width="12.33203125" style="292" customWidth="1"/>
    <col min="15" max="15" width="31.88671875" style="292"/>
    <col min="16" max="16" width="11.5546875" style="292"/>
    <col min="17" max="18" width="0" style="292" hidden="1"/>
    <col min="19" max="16384" width="11.5546875" style="292"/>
  </cols>
  <sheetData>
    <row r="1" spans="1:18" s="288" customFormat="1" ht="18" customHeight="1">
      <c r="A1" s="467" t="s">
        <v>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</row>
    <row r="2" spans="1:18" s="288" customFormat="1" ht="18" customHeight="1">
      <c r="A2" s="467" t="s">
        <v>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</row>
    <row r="3" spans="1:18" s="288" customFormat="1" ht="18" customHeight="1">
      <c r="A3" s="467" t="s">
        <v>2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</row>
    <row r="4" spans="1:18" s="288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8" ht="46.95" customHeight="1" thickTop="1" thickBot="1">
      <c r="A5" s="338" t="s">
        <v>3</v>
      </c>
      <c r="B5" s="339" t="s">
        <v>4</v>
      </c>
      <c r="C5" s="339" t="s">
        <v>5</v>
      </c>
      <c r="D5" s="339" t="s">
        <v>6</v>
      </c>
      <c r="E5" s="340" t="s">
        <v>7</v>
      </c>
      <c r="F5" s="341" t="s">
        <v>8</v>
      </c>
      <c r="G5" s="341" t="s">
        <v>9</v>
      </c>
      <c r="H5" s="341" t="s">
        <v>10</v>
      </c>
      <c r="I5" s="341" t="s">
        <v>11</v>
      </c>
      <c r="J5" s="341" t="s">
        <v>12</v>
      </c>
      <c r="K5" s="341"/>
      <c r="L5" s="342" t="s">
        <v>318</v>
      </c>
      <c r="M5" s="342" t="s">
        <v>14</v>
      </c>
      <c r="N5" s="341" t="s">
        <v>15</v>
      </c>
      <c r="O5" s="343" t="s">
        <v>16</v>
      </c>
    </row>
    <row r="6" spans="1:18" s="293" customFormat="1" ht="30" customHeight="1" thickTop="1">
      <c r="A6" s="344" t="s">
        <v>319</v>
      </c>
      <c r="B6" s="345" t="s">
        <v>283</v>
      </c>
      <c r="C6" s="345"/>
      <c r="D6" s="346"/>
      <c r="E6" s="347"/>
      <c r="F6" s="346"/>
      <c r="G6" s="346"/>
      <c r="H6" s="348"/>
      <c r="I6" s="348"/>
      <c r="J6" s="348"/>
      <c r="K6" s="348"/>
      <c r="L6" s="348"/>
      <c r="M6" s="348"/>
      <c r="N6" s="348"/>
      <c r="O6" s="349"/>
    </row>
    <row r="7" spans="1:18" s="293" customFormat="1" ht="30" customHeight="1">
      <c r="A7" s="350" t="s">
        <v>319</v>
      </c>
      <c r="B7" s="351" t="s">
        <v>283</v>
      </c>
      <c r="C7" s="351"/>
      <c r="D7" s="329"/>
      <c r="E7" s="327"/>
      <c r="F7" s="329"/>
      <c r="G7" s="329"/>
      <c r="H7" s="352"/>
      <c r="I7" s="352"/>
      <c r="J7" s="352"/>
      <c r="K7" s="352"/>
      <c r="L7" s="352"/>
      <c r="M7" s="352"/>
      <c r="N7" s="352"/>
      <c r="O7" s="353"/>
    </row>
    <row r="8" spans="1:18" s="293" customFormat="1" ht="30" customHeight="1">
      <c r="A8" s="354" t="s">
        <v>319</v>
      </c>
      <c r="B8" s="424" t="s">
        <v>320</v>
      </c>
      <c r="C8" s="426" t="s">
        <v>283</v>
      </c>
      <c r="D8" s="427" t="s">
        <v>186</v>
      </c>
      <c r="E8" s="293">
        <v>2758130329</v>
      </c>
      <c r="F8" s="356">
        <v>16</v>
      </c>
      <c r="G8" s="357">
        <v>810</v>
      </c>
      <c r="H8" s="352">
        <f t="shared" ref="H8:H16" si="0">F8*G8</f>
        <v>12960</v>
      </c>
      <c r="I8" s="352">
        <v>143</v>
      </c>
      <c r="J8" s="352">
        <f t="shared" ref="J8:J16" si="1">F8*I8</f>
        <v>2288</v>
      </c>
      <c r="K8" s="358"/>
      <c r="L8" s="358">
        <v>0</v>
      </c>
      <c r="M8" s="358">
        <v>372</v>
      </c>
      <c r="N8" s="352">
        <f>+H8-J8+L8-M8</f>
        <v>10300</v>
      </c>
      <c r="O8" s="359" t="s">
        <v>101</v>
      </c>
    </row>
    <row r="9" spans="1:18" s="293" customFormat="1" ht="30" customHeight="1">
      <c r="A9" s="89" t="s">
        <v>319</v>
      </c>
      <c r="B9" s="424" t="s">
        <v>417</v>
      </c>
      <c r="C9" s="426" t="s">
        <v>283</v>
      </c>
      <c r="D9" s="427" t="s">
        <v>418</v>
      </c>
      <c r="E9" s="325">
        <v>1190345954</v>
      </c>
      <c r="F9" s="356">
        <v>16</v>
      </c>
      <c r="G9" s="51">
        <v>380</v>
      </c>
      <c r="H9" s="159">
        <f t="shared" si="0"/>
        <v>6080</v>
      </c>
      <c r="I9" s="159">
        <v>46</v>
      </c>
      <c r="J9" s="159">
        <f t="shared" si="1"/>
        <v>736</v>
      </c>
      <c r="K9" s="160"/>
      <c r="L9" s="160">
        <v>0</v>
      </c>
      <c r="M9" s="358">
        <v>0</v>
      </c>
      <c r="N9" s="352">
        <f>+H9-J9+L9-M9</f>
        <v>5344</v>
      </c>
      <c r="O9" s="359" t="s">
        <v>101</v>
      </c>
    </row>
    <row r="10" spans="1:18" s="293" customFormat="1" ht="30" customHeight="1">
      <c r="A10" s="354" t="s">
        <v>319</v>
      </c>
      <c r="B10" s="424" t="s">
        <v>321</v>
      </c>
      <c r="C10" s="426" t="s">
        <v>283</v>
      </c>
      <c r="D10" s="427" t="s">
        <v>322</v>
      </c>
      <c r="E10" s="329">
        <v>1478607303</v>
      </c>
      <c r="F10" s="356">
        <v>16</v>
      </c>
      <c r="G10" s="357">
        <v>366</v>
      </c>
      <c r="H10" s="352">
        <f t="shared" si="0"/>
        <v>5856</v>
      </c>
      <c r="I10" s="352">
        <v>38</v>
      </c>
      <c r="J10" s="352">
        <f t="shared" si="1"/>
        <v>608</v>
      </c>
      <c r="K10" s="358"/>
      <c r="L10" s="358">
        <v>0</v>
      </c>
      <c r="M10" s="358">
        <v>271</v>
      </c>
      <c r="N10" s="352">
        <f t="shared" ref="N10:N16" si="2">+H10-J10+L10-M10</f>
        <v>4977</v>
      </c>
      <c r="O10" s="359" t="s">
        <v>101</v>
      </c>
      <c r="Q10" s="293">
        <f>308-270</f>
        <v>38</v>
      </c>
    </row>
    <row r="11" spans="1:18" s="293" customFormat="1" ht="30" customHeight="1">
      <c r="A11" s="354" t="s">
        <v>319</v>
      </c>
      <c r="B11" s="329" t="s">
        <v>325</v>
      </c>
      <c r="C11" s="426" t="s">
        <v>283</v>
      </c>
      <c r="D11" s="427" t="s">
        <v>324</v>
      </c>
      <c r="E11" s="329">
        <v>1476060803</v>
      </c>
      <c r="F11" s="356">
        <v>16</v>
      </c>
      <c r="G11" s="357">
        <v>366</v>
      </c>
      <c r="H11" s="352">
        <f t="shared" si="0"/>
        <v>5856</v>
      </c>
      <c r="I11" s="352">
        <v>38</v>
      </c>
      <c r="J11" s="352">
        <f t="shared" si="1"/>
        <v>608</v>
      </c>
      <c r="K11" s="358"/>
      <c r="L11" s="358">
        <v>0</v>
      </c>
      <c r="M11" s="358">
        <v>271</v>
      </c>
      <c r="N11" s="352">
        <f t="shared" si="2"/>
        <v>4977</v>
      </c>
      <c r="O11" s="359" t="s">
        <v>101</v>
      </c>
      <c r="Q11" s="293">
        <f>270-248</f>
        <v>22</v>
      </c>
      <c r="R11" s="293">
        <f>308+22</f>
        <v>330</v>
      </c>
    </row>
    <row r="12" spans="1:18" s="293" customFormat="1" ht="30" customHeight="1">
      <c r="A12" s="354" t="s">
        <v>319</v>
      </c>
      <c r="B12" s="424" t="s">
        <v>327</v>
      </c>
      <c r="C12" s="428" t="s">
        <v>340</v>
      </c>
      <c r="D12" s="427" t="s">
        <v>326</v>
      </c>
      <c r="E12" s="329">
        <v>2689046860</v>
      </c>
      <c r="F12" s="356">
        <v>16</v>
      </c>
      <c r="G12" s="357">
        <v>329</v>
      </c>
      <c r="H12" s="352">
        <f t="shared" si="0"/>
        <v>5264</v>
      </c>
      <c r="I12" s="352">
        <v>31</v>
      </c>
      <c r="J12" s="352">
        <f t="shared" si="1"/>
        <v>496</v>
      </c>
      <c r="K12" s="358"/>
      <c r="L12" s="358">
        <v>0</v>
      </c>
      <c r="M12" s="358">
        <v>238</v>
      </c>
      <c r="N12" s="352">
        <f t="shared" si="2"/>
        <v>4530</v>
      </c>
      <c r="O12" s="359" t="s">
        <v>101</v>
      </c>
    </row>
    <row r="13" spans="1:18" s="293" customFormat="1" ht="30" customHeight="1">
      <c r="A13" s="354" t="s">
        <v>319</v>
      </c>
      <c r="B13" s="329" t="s">
        <v>323</v>
      </c>
      <c r="C13" s="428" t="s">
        <v>340</v>
      </c>
      <c r="D13" s="427" t="s">
        <v>326</v>
      </c>
      <c r="E13" s="329">
        <v>1226365701</v>
      </c>
      <c r="F13" s="356">
        <v>16</v>
      </c>
      <c r="G13" s="357">
        <v>329</v>
      </c>
      <c r="H13" s="352">
        <f t="shared" si="0"/>
        <v>5264</v>
      </c>
      <c r="I13" s="352">
        <v>31</v>
      </c>
      <c r="J13" s="352">
        <f t="shared" si="1"/>
        <v>496</v>
      </c>
      <c r="K13" s="358">
        <v>0</v>
      </c>
      <c r="L13" s="358">
        <f>+F13*K13</f>
        <v>0</v>
      </c>
      <c r="M13" s="358">
        <v>238</v>
      </c>
      <c r="N13" s="352">
        <f t="shared" si="2"/>
        <v>4530</v>
      </c>
      <c r="O13" s="359" t="s">
        <v>101</v>
      </c>
      <c r="R13" s="293">
        <f>270+22</f>
        <v>292</v>
      </c>
    </row>
    <row r="14" spans="1:18" s="293" customFormat="1" ht="30" customHeight="1">
      <c r="A14" s="360" t="s">
        <v>17</v>
      </c>
      <c r="B14" s="329" t="s">
        <v>66</v>
      </c>
      <c r="C14" s="429" t="s">
        <v>64</v>
      </c>
      <c r="D14" s="427" t="s">
        <v>51</v>
      </c>
      <c r="E14" s="329">
        <v>2649309748</v>
      </c>
      <c r="F14" s="356">
        <v>16</v>
      </c>
      <c r="G14" s="357">
        <v>220</v>
      </c>
      <c r="H14" s="352">
        <f t="shared" si="0"/>
        <v>3520</v>
      </c>
      <c r="I14" s="352">
        <v>7</v>
      </c>
      <c r="J14" s="352">
        <f>I14*F14</f>
        <v>112</v>
      </c>
      <c r="K14" s="352">
        <v>0</v>
      </c>
      <c r="L14" s="352">
        <f>+F14*K14</f>
        <v>0</v>
      </c>
      <c r="M14" s="352">
        <v>142</v>
      </c>
      <c r="N14" s="352">
        <f t="shared" si="2"/>
        <v>3266</v>
      </c>
      <c r="O14" s="359" t="s">
        <v>101</v>
      </c>
    </row>
    <row r="15" spans="1:18" s="293" customFormat="1" ht="30" customHeight="1">
      <c r="A15" s="447" t="s">
        <v>17</v>
      </c>
      <c r="B15" s="135" t="s">
        <v>487</v>
      </c>
      <c r="C15" s="446" t="s">
        <v>283</v>
      </c>
      <c r="D15" s="157" t="s">
        <v>51</v>
      </c>
      <c r="E15" s="157">
        <v>1299982744</v>
      </c>
      <c r="F15" s="50">
        <v>16</v>
      </c>
      <c r="G15" s="51">
        <v>188</v>
      </c>
      <c r="H15" s="159">
        <f t="shared" si="0"/>
        <v>3008</v>
      </c>
      <c r="I15" s="159">
        <v>4</v>
      </c>
      <c r="J15" s="159">
        <f>+F15*I15</f>
        <v>64</v>
      </c>
      <c r="K15" s="159">
        <v>0</v>
      </c>
      <c r="L15" s="159">
        <f>+F15*K15</f>
        <v>0</v>
      </c>
      <c r="M15" s="352">
        <v>142</v>
      </c>
      <c r="N15" s="352">
        <f t="shared" ref="N15" si="3">+H15-J15+L15-M15</f>
        <v>2802</v>
      </c>
      <c r="O15" s="359" t="s">
        <v>101</v>
      </c>
    </row>
    <row r="16" spans="1:18" s="293" customFormat="1" ht="30" customHeight="1" thickBot="1">
      <c r="A16" s="360" t="s">
        <v>193</v>
      </c>
      <c r="B16" s="425" t="s">
        <v>469</v>
      </c>
      <c r="C16" s="430" t="s">
        <v>276</v>
      </c>
      <c r="D16" s="427" t="s">
        <v>284</v>
      </c>
      <c r="F16" s="356">
        <v>16</v>
      </c>
      <c r="G16" s="364">
        <v>132</v>
      </c>
      <c r="H16" s="365">
        <f t="shared" si="0"/>
        <v>2112</v>
      </c>
      <c r="I16" s="423">
        <v>0</v>
      </c>
      <c r="J16" s="365">
        <f t="shared" si="1"/>
        <v>0</v>
      </c>
      <c r="K16" s="366">
        <v>5</v>
      </c>
      <c r="L16" s="366">
        <f>K16*F16</f>
        <v>80</v>
      </c>
      <c r="M16" s="366">
        <v>0</v>
      </c>
      <c r="N16" s="365">
        <f t="shared" si="2"/>
        <v>2192</v>
      </c>
      <c r="O16" s="359" t="s">
        <v>101</v>
      </c>
    </row>
    <row r="17" spans="1:15" s="293" customFormat="1" ht="30" customHeight="1" thickTop="1" thickBot="1">
      <c r="A17" s="367"/>
      <c r="B17" s="368" t="s">
        <v>15</v>
      </c>
      <c r="C17" s="368"/>
      <c r="D17" s="368"/>
      <c r="E17" s="369"/>
      <c r="F17" s="368"/>
      <c r="G17" s="370"/>
      <c r="H17" s="370">
        <f>SUM(H8:H16)</f>
        <v>49920</v>
      </c>
      <c r="I17" s="370">
        <f>SUM(I10:I16)</f>
        <v>149</v>
      </c>
      <c r="J17" s="370">
        <f>SUM(J8:J16)</f>
        <v>5408</v>
      </c>
      <c r="K17" s="370">
        <f>SUM(K8:K16)</f>
        <v>5</v>
      </c>
      <c r="L17" s="370">
        <f>SUM(L8:L16)</f>
        <v>80</v>
      </c>
      <c r="M17" s="370">
        <f>SUM(M8:M16)</f>
        <v>1674</v>
      </c>
      <c r="N17" s="370">
        <f>SUM(N8:N16)</f>
        <v>42918</v>
      </c>
      <c r="O17" s="371"/>
    </row>
    <row r="18" spans="1:15" s="293" customFormat="1" ht="30" customHeight="1" thickTop="1">
      <c r="B18" s="372" t="s">
        <v>30</v>
      </c>
      <c r="C18" s="372"/>
      <c r="H18" s="373"/>
      <c r="I18" s="373"/>
      <c r="J18" s="293" t="s">
        <v>31</v>
      </c>
      <c r="K18" s="374"/>
      <c r="L18" s="374"/>
      <c r="M18" s="374"/>
      <c r="N18" s="374"/>
    </row>
    <row r="19" spans="1:15" s="293" customFormat="1" ht="22.5" customHeight="1">
      <c r="B19" s="372"/>
      <c r="C19" s="372"/>
      <c r="L19" s="318"/>
      <c r="M19" s="318"/>
    </row>
    <row r="20" spans="1:15" s="293" customFormat="1" ht="22.5" customHeight="1">
      <c r="B20" s="372"/>
      <c r="C20" s="372"/>
    </row>
    <row r="21" spans="1:15" s="293" customFormat="1" ht="21.75" customHeight="1">
      <c r="B21" s="372" t="s">
        <v>32</v>
      </c>
      <c r="C21" s="372"/>
      <c r="J21" s="375" t="s">
        <v>33</v>
      </c>
      <c r="K21" s="315"/>
      <c r="L21" s="315"/>
      <c r="M21" s="315"/>
      <c r="N21" s="315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5:C16 C11 B8:C10 B12:B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21"/>
  <sheetViews>
    <sheetView topLeftCell="A3" zoomScale="80" zoomScaleNormal="80" workbookViewId="0">
      <selection activeCell="F17" sqref="F17"/>
    </sheetView>
  </sheetViews>
  <sheetFormatPr baseColWidth="10" defaultRowHeight="13.8"/>
  <cols>
    <col min="1" max="1" width="10.44140625" style="1" customWidth="1"/>
    <col min="2" max="2" width="28.2187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2187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8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8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8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8" ht="44.4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8" s="25" customFormat="1" ht="30" customHeight="1" thickTop="1">
      <c r="A6" s="143" t="s">
        <v>319</v>
      </c>
      <c r="B6" s="8" t="s">
        <v>283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121" t="s">
        <v>319</v>
      </c>
      <c r="B7" s="147" t="s">
        <v>283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  <c r="Q7" s="25">
        <f>7500/2</f>
        <v>3750</v>
      </c>
    </row>
    <row r="8" spans="1:18" s="25" customFormat="1" ht="30" customHeight="1">
      <c r="A8" s="354" t="s">
        <v>319</v>
      </c>
      <c r="B8" s="327" t="s">
        <v>328</v>
      </c>
      <c r="C8" s="411" t="s">
        <v>283</v>
      </c>
      <c r="D8" s="327" t="s">
        <v>329</v>
      </c>
      <c r="E8" s="329">
        <v>1228312702</v>
      </c>
      <c r="F8" s="356">
        <v>16</v>
      </c>
      <c r="G8" s="364">
        <v>310</v>
      </c>
      <c r="H8" s="159">
        <f>F8*G8</f>
        <v>4960</v>
      </c>
      <c r="I8" s="159">
        <v>29</v>
      </c>
      <c r="J8" s="159">
        <f>F8*I8</f>
        <v>464</v>
      </c>
      <c r="K8" s="160"/>
      <c r="L8" s="160">
        <v>0</v>
      </c>
      <c r="M8" s="160">
        <v>217</v>
      </c>
      <c r="N8" s="159">
        <f>+H8-J8+L8-M8</f>
        <v>4279</v>
      </c>
      <c r="O8" s="282" t="s">
        <v>37</v>
      </c>
    </row>
    <row r="9" spans="1:18" s="25" customFormat="1" ht="30" customHeight="1">
      <c r="A9" s="354" t="s">
        <v>319</v>
      </c>
      <c r="B9" s="327" t="s">
        <v>330</v>
      </c>
      <c r="C9" s="411" t="s">
        <v>283</v>
      </c>
      <c r="D9" s="327" t="s">
        <v>329</v>
      </c>
      <c r="E9" s="293">
        <v>1162426854</v>
      </c>
      <c r="F9" s="356">
        <v>16</v>
      </c>
      <c r="G9" s="364">
        <v>310</v>
      </c>
      <c r="H9" s="159">
        <f t="shared" ref="H9:H16" si="0">F9*G9</f>
        <v>4960</v>
      </c>
      <c r="I9" s="159">
        <v>29</v>
      </c>
      <c r="J9" s="159">
        <f t="shared" ref="J9:J16" si="1">F9*I9</f>
        <v>464</v>
      </c>
      <c r="K9" s="160"/>
      <c r="L9" s="160">
        <v>0</v>
      </c>
      <c r="M9" s="160">
        <v>217</v>
      </c>
      <c r="N9" s="159">
        <f>+H9-J9+L9-M9</f>
        <v>4279</v>
      </c>
      <c r="O9" s="282" t="s">
        <v>37</v>
      </c>
    </row>
    <row r="10" spans="1:18" s="25" customFormat="1" ht="30" customHeight="1">
      <c r="A10" s="164" t="s">
        <v>319</v>
      </c>
      <c r="B10" s="157" t="s">
        <v>331</v>
      </c>
      <c r="C10" s="48" t="s">
        <v>283</v>
      </c>
      <c r="D10" s="157" t="s">
        <v>329</v>
      </c>
      <c r="E10" s="135">
        <v>1427353367</v>
      </c>
      <c r="F10" s="175">
        <v>16</v>
      </c>
      <c r="G10" s="364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/>
      <c r="L10" s="160">
        <v>0</v>
      </c>
      <c r="M10" s="160">
        <v>217</v>
      </c>
      <c r="N10" s="159">
        <f>+H10-J10+L10-M10</f>
        <v>4279</v>
      </c>
      <c r="O10" s="282" t="s">
        <v>37</v>
      </c>
    </row>
    <row r="11" spans="1:18" s="25" customFormat="1" ht="30" customHeight="1">
      <c r="A11" s="164" t="s">
        <v>319</v>
      </c>
      <c r="B11" s="157" t="s">
        <v>332</v>
      </c>
      <c r="C11" s="48" t="s">
        <v>283</v>
      </c>
      <c r="D11" s="157" t="s">
        <v>329</v>
      </c>
      <c r="E11" s="25">
        <v>2758133948</v>
      </c>
      <c r="F11" s="175">
        <v>16</v>
      </c>
      <c r="G11" s="364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/>
      <c r="L11" s="160">
        <v>0</v>
      </c>
      <c r="M11" s="160">
        <v>217</v>
      </c>
      <c r="N11" s="159">
        <f t="shared" ref="N11:N16" si="2">+H11-J11+L11-M11</f>
        <v>4279</v>
      </c>
      <c r="O11" s="282" t="s">
        <v>37</v>
      </c>
      <c r="Q11" s="25">
        <f>248+22</f>
        <v>270</v>
      </c>
    </row>
    <row r="12" spans="1:18" s="25" customFormat="1" ht="30" customHeight="1">
      <c r="A12" s="164" t="s">
        <v>319</v>
      </c>
      <c r="B12" s="157" t="s">
        <v>333</v>
      </c>
      <c r="C12" s="48" t="s">
        <v>283</v>
      </c>
      <c r="D12" s="157" t="s">
        <v>329</v>
      </c>
      <c r="E12" s="25">
        <v>2758133913</v>
      </c>
      <c r="F12" s="175">
        <v>16</v>
      </c>
      <c r="G12" s="364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/>
      <c r="L12" s="160">
        <v>0</v>
      </c>
      <c r="M12" s="160">
        <v>217</v>
      </c>
      <c r="N12" s="159">
        <f t="shared" si="2"/>
        <v>4279</v>
      </c>
      <c r="O12" s="282" t="s">
        <v>37</v>
      </c>
      <c r="Q12" s="25">
        <v>3420</v>
      </c>
    </row>
    <row r="13" spans="1:18" s="25" customFormat="1" ht="30" customHeight="1">
      <c r="A13" s="164" t="s">
        <v>319</v>
      </c>
      <c r="B13" s="157" t="s">
        <v>334</v>
      </c>
      <c r="C13" s="48" t="s">
        <v>283</v>
      </c>
      <c r="D13" s="157" t="s">
        <v>329</v>
      </c>
      <c r="E13" s="25">
        <v>2758133905</v>
      </c>
      <c r="F13" s="175">
        <v>16</v>
      </c>
      <c r="G13" s="364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/>
      <c r="L13" s="160">
        <v>0</v>
      </c>
      <c r="M13" s="160">
        <v>217</v>
      </c>
      <c r="N13" s="159">
        <f t="shared" si="2"/>
        <v>4279</v>
      </c>
      <c r="O13" s="282" t="s">
        <v>37</v>
      </c>
      <c r="Q13" s="25">
        <v>3420</v>
      </c>
    </row>
    <row r="14" spans="1:18" s="25" customFormat="1" ht="30" customHeight="1">
      <c r="A14" s="164" t="s">
        <v>319</v>
      </c>
      <c r="B14" s="157" t="s">
        <v>335</v>
      </c>
      <c r="C14" s="48" t="s">
        <v>283</v>
      </c>
      <c r="D14" s="157" t="s">
        <v>329</v>
      </c>
      <c r="E14" s="25">
        <v>2758133816</v>
      </c>
      <c r="F14" s="175">
        <v>16</v>
      </c>
      <c r="G14" s="364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/>
      <c r="L14" s="160">
        <v>0</v>
      </c>
      <c r="M14" s="160">
        <v>217</v>
      </c>
      <c r="N14" s="159">
        <f t="shared" si="2"/>
        <v>4279</v>
      </c>
      <c r="O14" s="282" t="s">
        <v>37</v>
      </c>
      <c r="Q14" s="25">
        <f>SUM(Q12:Q13)</f>
        <v>6840</v>
      </c>
    </row>
    <row r="15" spans="1:18" s="25" customFormat="1" ht="30" customHeight="1">
      <c r="A15" s="164" t="s">
        <v>319</v>
      </c>
      <c r="B15" s="157" t="s">
        <v>336</v>
      </c>
      <c r="C15" s="48" t="s">
        <v>283</v>
      </c>
      <c r="D15" s="157" t="s">
        <v>329</v>
      </c>
      <c r="E15" s="25">
        <v>2758132119</v>
      </c>
      <c r="F15" s="175">
        <v>16</v>
      </c>
      <c r="G15" s="364">
        <v>310</v>
      </c>
      <c r="H15" s="159">
        <f t="shared" si="0"/>
        <v>4960</v>
      </c>
      <c r="I15" s="159">
        <v>29</v>
      </c>
      <c r="J15" s="159">
        <f t="shared" si="1"/>
        <v>464</v>
      </c>
      <c r="K15" s="160"/>
      <c r="L15" s="160">
        <v>0</v>
      </c>
      <c r="M15" s="160">
        <v>217</v>
      </c>
      <c r="N15" s="159">
        <f t="shared" si="2"/>
        <v>4279</v>
      </c>
      <c r="O15" s="282" t="s">
        <v>37</v>
      </c>
      <c r="Q15" s="25">
        <v>7500</v>
      </c>
    </row>
    <row r="16" spans="1:18" s="25" customFormat="1" ht="30" customHeight="1" thickBot="1">
      <c r="A16" s="164" t="s">
        <v>319</v>
      </c>
      <c r="B16" s="157" t="s">
        <v>337</v>
      </c>
      <c r="C16" s="48" t="s">
        <v>283</v>
      </c>
      <c r="D16" s="157" t="s">
        <v>329</v>
      </c>
      <c r="E16" s="135">
        <v>2758132100</v>
      </c>
      <c r="F16" s="175">
        <v>16</v>
      </c>
      <c r="G16" s="364">
        <v>310</v>
      </c>
      <c r="H16" s="275">
        <f t="shared" si="0"/>
        <v>4960</v>
      </c>
      <c r="I16" s="275">
        <v>29</v>
      </c>
      <c r="J16" s="275">
        <f t="shared" si="1"/>
        <v>464</v>
      </c>
      <c r="K16" s="277"/>
      <c r="L16" s="277">
        <v>0</v>
      </c>
      <c r="M16" s="277">
        <v>217</v>
      </c>
      <c r="N16" s="275">
        <f t="shared" si="2"/>
        <v>4279</v>
      </c>
      <c r="O16" s="282" t="s">
        <v>37</v>
      </c>
      <c r="Q16" s="25">
        <f>SUM(Q15-Q14)</f>
        <v>660</v>
      </c>
      <c r="R16" s="25">
        <f>660/2</f>
        <v>330</v>
      </c>
    </row>
    <row r="17" spans="1:15" s="25" customFormat="1" ht="30" customHeight="1" thickTop="1" thickBot="1">
      <c r="A17" s="142"/>
      <c r="B17" s="145" t="s">
        <v>15</v>
      </c>
      <c r="C17" s="145"/>
      <c r="D17" s="145"/>
      <c r="E17" s="145"/>
      <c r="F17" s="180"/>
      <c r="G17" s="132"/>
      <c r="H17" s="176">
        <f t="shared" ref="H17:N17" si="3">SUM(H8:H16)</f>
        <v>44640</v>
      </c>
      <c r="I17" s="176">
        <f t="shared" si="3"/>
        <v>261</v>
      </c>
      <c r="J17" s="176">
        <f t="shared" si="3"/>
        <v>4176</v>
      </c>
      <c r="K17" s="176">
        <f t="shared" si="3"/>
        <v>0</v>
      </c>
      <c r="L17" s="176">
        <f t="shared" si="3"/>
        <v>0</v>
      </c>
      <c r="M17" s="176">
        <f t="shared" si="3"/>
        <v>1953</v>
      </c>
      <c r="N17" s="176">
        <f t="shared" si="3"/>
        <v>38511</v>
      </c>
      <c r="O17" s="97"/>
    </row>
    <row r="18" spans="1:15" s="25" customFormat="1" ht="22.5" customHeight="1" thickTop="1">
      <c r="B18" s="64" t="s">
        <v>30</v>
      </c>
      <c r="C18" s="64"/>
      <c r="H18" s="65"/>
      <c r="I18" s="65"/>
      <c r="J18" s="25" t="s">
        <v>31</v>
      </c>
      <c r="K18" s="64"/>
      <c r="L18" s="64"/>
      <c r="M18" s="64"/>
      <c r="N18" s="64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H21" s="66"/>
      <c r="I21" s="98"/>
      <c r="J21" s="66" t="s">
        <v>33</v>
      </c>
      <c r="K21" s="98"/>
      <c r="L21" s="64"/>
      <c r="M21" s="64"/>
      <c r="N21" s="64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F16" sqref="F16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7.950000000000003" customHeight="1" thickTop="1" thickBot="1">
      <c r="A5" s="116" t="s">
        <v>3</v>
      </c>
      <c r="B5" s="117" t="s">
        <v>4</v>
      </c>
      <c r="C5" s="78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319</v>
      </c>
      <c r="B6" s="8" t="s">
        <v>283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319</v>
      </c>
      <c r="B7" s="147" t="s">
        <v>283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64" t="s">
        <v>319</v>
      </c>
      <c r="B8" s="157" t="s">
        <v>338</v>
      </c>
      <c r="C8" s="18" t="s">
        <v>283</v>
      </c>
      <c r="D8" s="87" t="s">
        <v>329</v>
      </c>
      <c r="E8" s="135">
        <v>2758132097</v>
      </c>
      <c r="F8" s="175">
        <v>16</v>
      </c>
      <c r="G8" s="51">
        <v>310</v>
      </c>
      <c r="H8" s="52">
        <f t="shared" ref="H8:H15" si="0">F8*G8</f>
        <v>4960</v>
      </c>
      <c r="I8" s="52">
        <v>29</v>
      </c>
      <c r="J8" s="52">
        <f t="shared" ref="J8:J15" si="1">F8*I8</f>
        <v>464</v>
      </c>
      <c r="K8" s="54">
        <v>0</v>
      </c>
      <c r="L8" s="54">
        <f t="shared" ref="L8:L15" si="2">+F8*K8</f>
        <v>0</v>
      </c>
      <c r="M8" s="54">
        <v>217</v>
      </c>
      <c r="N8" s="160">
        <f t="shared" ref="N8:N15" si="3">+H8-J8+L8-M8</f>
        <v>4279</v>
      </c>
      <c r="O8" s="282" t="s">
        <v>101</v>
      </c>
    </row>
    <row r="9" spans="1:15" s="25" customFormat="1" ht="30" customHeight="1">
      <c r="A9" s="164" t="s">
        <v>319</v>
      </c>
      <c r="B9" s="157" t="s">
        <v>339</v>
      </c>
      <c r="C9" s="18" t="s">
        <v>340</v>
      </c>
      <c r="D9" s="87" t="s">
        <v>329</v>
      </c>
      <c r="E9" s="25">
        <v>2758131775</v>
      </c>
      <c r="F9" s="175">
        <v>16</v>
      </c>
      <c r="G9" s="51">
        <v>310</v>
      </c>
      <c r="H9" s="159">
        <f t="shared" si="0"/>
        <v>4960</v>
      </c>
      <c r="I9" s="159">
        <v>29</v>
      </c>
      <c r="J9" s="159">
        <f t="shared" si="1"/>
        <v>464</v>
      </c>
      <c r="K9" s="160">
        <v>0</v>
      </c>
      <c r="L9" s="160">
        <f t="shared" si="2"/>
        <v>0</v>
      </c>
      <c r="M9" s="160">
        <v>217</v>
      </c>
      <c r="N9" s="160">
        <f t="shared" si="3"/>
        <v>4279</v>
      </c>
      <c r="O9" s="282" t="s">
        <v>101</v>
      </c>
    </row>
    <row r="10" spans="1:15" s="25" customFormat="1" ht="30" customHeight="1">
      <c r="A10" s="89" t="s">
        <v>319</v>
      </c>
      <c r="B10" s="157" t="s">
        <v>341</v>
      </c>
      <c r="C10" s="18" t="s">
        <v>340</v>
      </c>
      <c r="D10" s="87" t="s">
        <v>329</v>
      </c>
      <c r="E10" s="327">
        <v>2909248625</v>
      </c>
      <c r="F10" s="57">
        <v>16</v>
      </c>
      <c r="G10" s="51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>
        <v>0</v>
      </c>
      <c r="L10" s="160">
        <f t="shared" si="2"/>
        <v>0</v>
      </c>
      <c r="M10" s="160">
        <v>217</v>
      </c>
      <c r="N10" s="160">
        <f t="shared" si="3"/>
        <v>4279</v>
      </c>
      <c r="O10" s="282" t="s">
        <v>101</v>
      </c>
    </row>
    <row r="11" spans="1:15" s="25" customFormat="1" ht="30" customHeight="1">
      <c r="A11" s="89" t="s">
        <v>319</v>
      </c>
      <c r="B11" s="157" t="s">
        <v>343</v>
      </c>
      <c r="C11" s="17" t="s">
        <v>340</v>
      </c>
      <c r="D11" s="87" t="s">
        <v>329</v>
      </c>
      <c r="E11" s="292">
        <v>2758131767</v>
      </c>
      <c r="F11" s="57">
        <v>16</v>
      </c>
      <c r="G11" s="51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>
        <v>0</v>
      </c>
      <c r="L11" s="160">
        <f t="shared" si="2"/>
        <v>0</v>
      </c>
      <c r="M11" s="160">
        <v>217</v>
      </c>
      <c r="N11" s="160">
        <f t="shared" si="3"/>
        <v>4279</v>
      </c>
      <c r="O11" s="282" t="s">
        <v>101</v>
      </c>
    </row>
    <row r="12" spans="1:15" s="25" customFormat="1" ht="30" customHeight="1">
      <c r="A12" s="89" t="s">
        <v>319</v>
      </c>
      <c r="B12" s="157" t="s">
        <v>344</v>
      </c>
      <c r="C12" s="17" t="s">
        <v>340</v>
      </c>
      <c r="D12" s="87" t="s">
        <v>329</v>
      </c>
      <c r="E12" s="25">
        <v>2758131708</v>
      </c>
      <c r="F12" s="57">
        <v>16</v>
      </c>
      <c r="G12" s="51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>
        <v>0</v>
      </c>
      <c r="L12" s="160">
        <f t="shared" si="2"/>
        <v>0</v>
      </c>
      <c r="M12" s="160">
        <v>217</v>
      </c>
      <c r="N12" s="160">
        <f t="shared" si="3"/>
        <v>4279</v>
      </c>
      <c r="O12" s="282" t="s">
        <v>101</v>
      </c>
    </row>
    <row r="13" spans="1:15" s="25" customFormat="1" ht="30" customHeight="1">
      <c r="A13" s="89" t="s">
        <v>319</v>
      </c>
      <c r="B13" s="157" t="s">
        <v>346</v>
      </c>
      <c r="C13" s="17" t="s">
        <v>340</v>
      </c>
      <c r="D13" s="87" t="s">
        <v>329</v>
      </c>
      <c r="E13" s="135"/>
      <c r="F13" s="57">
        <v>16</v>
      </c>
      <c r="G13" s="51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>
        <v>0</v>
      </c>
      <c r="L13" s="160">
        <f t="shared" si="2"/>
        <v>0</v>
      </c>
      <c r="M13" s="160">
        <v>217</v>
      </c>
      <c r="N13" s="160">
        <f t="shared" si="3"/>
        <v>4279</v>
      </c>
      <c r="O13" s="282" t="s">
        <v>101</v>
      </c>
    </row>
    <row r="14" spans="1:15" s="25" customFormat="1" ht="30" customHeight="1">
      <c r="A14" s="89" t="s">
        <v>319</v>
      </c>
      <c r="B14" s="157" t="s">
        <v>347</v>
      </c>
      <c r="C14" s="17" t="s">
        <v>340</v>
      </c>
      <c r="D14" s="87" t="s">
        <v>329</v>
      </c>
      <c r="E14" s="135">
        <v>2758130841</v>
      </c>
      <c r="F14" s="57">
        <v>16</v>
      </c>
      <c r="G14" s="51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>
        <v>0</v>
      </c>
      <c r="L14" s="160">
        <f t="shared" si="2"/>
        <v>0</v>
      </c>
      <c r="M14" s="160">
        <v>217</v>
      </c>
      <c r="N14" s="160">
        <f t="shared" si="3"/>
        <v>4279</v>
      </c>
      <c r="O14" s="282" t="s">
        <v>101</v>
      </c>
    </row>
    <row r="15" spans="1:15" s="25" customFormat="1" ht="30" customHeight="1" thickBot="1">
      <c r="A15" s="89" t="s">
        <v>319</v>
      </c>
      <c r="B15" s="157" t="s">
        <v>348</v>
      </c>
      <c r="C15" s="17" t="s">
        <v>340</v>
      </c>
      <c r="D15" s="87" t="s">
        <v>329</v>
      </c>
      <c r="E15" s="135">
        <v>2857478534</v>
      </c>
      <c r="F15" s="57">
        <v>16</v>
      </c>
      <c r="G15" s="51">
        <v>310</v>
      </c>
      <c r="H15" s="277">
        <f t="shared" si="0"/>
        <v>4960</v>
      </c>
      <c r="I15" s="275">
        <v>29</v>
      </c>
      <c r="J15" s="277">
        <f t="shared" si="1"/>
        <v>464</v>
      </c>
      <c r="K15" s="281">
        <v>0</v>
      </c>
      <c r="L15" s="277">
        <f t="shared" si="2"/>
        <v>0</v>
      </c>
      <c r="M15" s="277">
        <v>217</v>
      </c>
      <c r="N15" s="275">
        <f t="shared" si="3"/>
        <v>4279</v>
      </c>
      <c r="O15" s="282" t="s">
        <v>101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91"/>
      <c r="G16" s="132"/>
      <c r="H16" s="132">
        <f t="shared" ref="H16:M16" si="4">SUM(H8:H15)</f>
        <v>39680</v>
      </c>
      <c r="I16" s="132">
        <f t="shared" si="4"/>
        <v>232</v>
      </c>
      <c r="J16" s="132">
        <f t="shared" si="4"/>
        <v>3712</v>
      </c>
      <c r="K16" s="132">
        <f t="shared" si="4"/>
        <v>0</v>
      </c>
      <c r="L16" s="132">
        <f t="shared" si="4"/>
        <v>0</v>
      </c>
      <c r="M16" s="132">
        <f t="shared" si="4"/>
        <v>1736</v>
      </c>
      <c r="N16" s="132">
        <f>SUM(N8:N15)</f>
        <v>34232</v>
      </c>
      <c r="O16" s="97"/>
    </row>
    <row r="17" spans="1:15" s="25" customFormat="1" ht="30" customHeight="1" thickTop="1">
      <c r="A17" s="19"/>
      <c r="B17" s="101"/>
      <c r="C17" s="101"/>
      <c r="D17" s="101"/>
      <c r="E17" s="101"/>
      <c r="F17" s="101"/>
      <c r="G17" s="177"/>
      <c r="H17" s="177"/>
      <c r="I17" s="177"/>
      <c r="J17" s="177"/>
      <c r="K17" s="177"/>
      <c r="L17" s="177"/>
      <c r="M17" s="177"/>
      <c r="N17" s="178"/>
      <c r="O17" s="19"/>
    </row>
    <row r="18" spans="1:15" s="25" customFormat="1" ht="22.5" customHeight="1">
      <c r="B18" s="64" t="s">
        <v>30</v>
      </c>
      <c r="C18" s="64"/>
      <c r="H18" s="65"/>
      <c r="I18" s="65"/>
      <c r="J18" s="25" t="s">
        <v>31</v>
      </c>
      <c r="K18" s="98"/>
      <c r="L18" s="98"/>
      <c r="M18" s="98"/>
      <c r="N18" s="98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J21" s="66" t="s">
        <v>33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20"/>
  <sheetViews>
    <sheetView topLeftCell="A5" zoomScale="90" zoomScaleNormal="90" workbookViewId="0">
      <selection activeCell="F16" sqref="F16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6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319</v>
      </c>
      <c r="B6" s="8" t="s">
        <v>283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319</v>
      </c>
      <c r="B7" s="147" t="s">
        <v>283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319</v>
      </c>
      <c r="B8" s="46" t="s">
        <v>349</v>
      </c>
      <c r="C8" s="17" t="s">
        <v>340</v>
      </c>
      <c r="D8" s="87" t="s">
        <v>329</v>
      </c>
      <c r="E8" s="25">
        <v>2758131627</v>
      </c>
      <c r="F8" s="179">
        <v>16</v>
      </c>
      <c r="G8" s="51">
        <v>310</v>
      </c>
      <c r="H8" s="54">
        <f t="shared" ref="H8:H15" si="0">F8*G8</f>
        <v>4960</v>
      </c>
      <c r="I8" s="52">
        <v>29</v>
      </c>
      <c r="J8" s="54">
        <f t="shared" ref="J8:J15" si="1">F8*I8</f>
        <v>464</v>
      </c>
      <c r="K8" s="52">
        <v>0</v>
      </c>
      <c r="L8" s="54">
        <f>+F8*K8</f>
        <v>0</v>
      </c>
      <c r="M8" s="54">
        <v>217</v>
      </c>
      <c r="N8" s="160">
        <f t="shared" ref="N8:N15" si="2">+H8-J8+L8-M8</f>
        <v>4279</v>
      </c>
      <c r="O8" s="282" t="s">
        <v>345</v>
      </c>
    </row>
    <row r="9" spans="1:15" s="25" customFormat="1" ht="30" customHeight="1">
      <c r="A9" s="89" t="s">
        <v>319</v>
      </c>
      <c r="B9" s="46" t="s">
        <v>350</v>
      </c>
      <c r="C9" s="17" t="s">
        <v>340</v>
      </c>
      <c r="D9" s="87" t="s">
        <v>329</v>
      </c>
      <c r="E9" s="25">
        <v>2758131619</v>
      </c>
      <c r="F9" s="179">
        <v>16</v>
      </c>
      <c r="G9" s="58">
        <v>310</v>
      </c>
      <c r="H9" s="54">
        <f t="shared" si="0"/>
        <v>4960</v>
      </c>
      <c r="I9" s="54">
        <v>29</v>
      </c>
      <c r="J9" s="54">
        <f t="shared" si="1"/>
        <v>464</v>
      </c>
      <c r="K9" s="54">
        <v>0</v>
      </c>
      <c r="L9" s="54">
        <v>0</v>
      </c>
      <c r="M9" s="54">
        <v>217</v>
      </c>
      <c r="N9" s="160">
        <f t="shared" si="2"/>
        <v>4279</v>
      </c>
      <c r="O9" s="282" t="s">
        <v>345</v>
      </c>
    </row>
    <row r="10" spans="1:15" s="25" customFormat="1" ht="30" customHeight="1">
      <c r="A10" s="89" t="s">
        <v>319</v>
      </c>
      <c r="B10" s="46" t="s">
        <v>351</v>
      </c>
      <c r="C10" s="17" t="s">
        <v>340</v>
      </c>
      <c r="D10" s="87" t="s">
        <v>329</v>
      </c>
      <c r="E10" s="49">
        <v>1460423645</v>
      </c>
      <c r="F10" s="179">
        <v>16</v>
      </c>
      <c r="G10" s="51">
        <v>310</v>
      </c>
      <c r="H10" s="54">
        <f t="shared" si="0"/>
        <v>4960</v>
      </c>
      <c r="I10" s="54">
        <v>29</v>
      </c>
      <c r="J10" s="54">
        <f t="shared" si="1"/>
        <v>464</v>
      </c>
      <c r="K10" s="54">
        <v>0</v>
      </c>
      <c r="L10" s="54">
        <v>0</v>
      </c>
      <c r="M10" s="54">
        <v>217</v>
      </c>
      <c r="N10" s="160">
        <f t="shared" si="2"/>
        <v>4279</v>
      </c>
      <c r="O10" s="282" t="s">
        <v>345</v>
      </c>
    </row>
    <row r="11" spans="1:15" s="25" customFormat="1" ht="30" customHeight="1">
      <c r="A11" s="89" t="s">
        <v>319</v>
      </c>
      <c r="B11" s="157" t="s">
        <v>352</v>
      </c>
      <c r="C11" s="126" t="s">
        <v>340</v>
      </c>
      <c r="D11" s="87" t="s">
        <v>329</v>
      </c>
      <c r="E11" s="25">
        <v>2758131554</v>
      </c>
      <c r="F11" s="179">
        <v>16</v>
      </c>
      <c r="G11" s="51">
        <v>310</v>
      </c>
      <c r="H11" s="160">
        <f>F11*G11</f>
        <v>4960</v>
      </c>
      <c r="I11" s="160">
        <v>29</v>
      </c>
      <c r="J11" s="160">
        <f>F11*I11</f>
        <v>464</v>
      </c>
      <c r="K11" s="160">
        <v>0</v>
      </c>
      <c r="L11" s="160">
        <v>0</v>
      </c>
      <c r="M11" s="160">
        <v>217</v>
      </c>
      <c r="N11" s="160">
        <f>+H11-J11+L11-M11</f>
        <v>4279</v>
      </c>
      <c r="O11" s="282" t="s">
        <v>345</v>
      </c>
    </row>
    <row r="12" spans="1:15" s="25" customFormat="1" ht="30" customHeight="1">
      <c r="A12" s="89" t="s">
        <v>319</v>
      </c>
      <c r="B12" s="157" t="s">
        <v>353</v>
      </c>
      <c r="C12" s="17" t="s">
        <v>340</v>
      </c>
      <c r="D12" s="87" t="s">
        <v>329</v>
      </c>
      <c r="E12" s="329">
        <v>2758131511</v>
      </c>
      <c r="F12" s="179">
        <v>16</v>
      </c>
      <c r="G12" s="51">
        <v>310</v>
      </c>
      <c r="H12" s="160">
        <f>F12*G12</f>
        <v>4960</v>
      </c>
      <c r="I12" s="160">
        <v>29</v>
      </c>
      <c r="J12" s="160">
        <f>F12*I12</f>
        <v>464</v>
      </c>
      <c r="K12" s="160">
        <v>0</v>
      </c>
      <c r="L12" s="160">
        <v>0</v>
      </c>
      <c r="M12" s="160">
        <v>217</v>
      </c>
      <c r="N12" s="160">
        <f>+H12-J12+L12-M12</f>
        <v>4279</v>
      </c>
      <c r="O12" s="282" t="s">
        <v>345</v>
      </c>
    </row>
    <row r="13" spans="1:15" s="25" customFormat="1" ht="30" customHeight="1">
      <c r="A13" s="89" t="s">
        <v>319</v>
      </c>
      <c r="B13" s="157" t="s">
        <v>354</v>
      </c>
      <c r="C13" s="17" t="s">
        <v>340</v>
      </c>
      <c r="D13" s="87" t="s">
        <v>329</v>
      </c>
      <c r="E13" s="329">
        <v>2870071188</v>
      </c>
      <c r="F13" s="179">
        <v>16</v>
      </c>
      <c r="G13" s="51">
        <v>310</v>
      </c>
      <c r="H13" s="160">
        <f>F13*G13</f>
        <v>4960</v>
      </c>
      <c r="I13" s="160">
        <v>29</v>
      </c>
      <c r="J13" s="160">
        <f>F13*I13</f>
        <v>464</v>
      </c>
      <c r="K13" s="160">
        <v>0</v>
      </c>
      <c r="L13" s="160">
        <v>0</v>
      </c>
      <c r="M13" s="160">
        <v>217</v>
      </c>
      <c r="N13" s="160">
        <f>+H13-J13+L13-M13</f>
        <v>4279</v>
      </c>
      <c r="O13" s="282" t="s">
        <v>345</v>
      </c>
    </row>
    <row r="14" spans="1:15" s="25" customFormat="1" ht="30" customHeight="1">
      <c r="A14" s="89" t="s">
        <v>319</v>
      </c>
      <c r="B14" s="157" t="s">
        <v>355</v>
      </c>
      <c r="C14" s="17" t="s">
        <v>340</v>
      </c>
      <c r="D14" s="87" t="s">
        <v>329</v>
      </c>
      <c r="E14" s="293">
        <v>2758130167</v>
      </c>
      <c r="F14" s="179">
        <v>16</v>
      </c>
      <c r="G14" s="51">
        <v>310</v>
      </c>
      <c r="H14" s="160">
        <f>F14*G14</f>
        <v>4960</v>
      </c>
      <c r="I14" s="160">
        <v>29</v>
      </c>
      <c r="J14" s="160">
        <f>F14*I14</f>
        <v>464</v>
      </c>
      <c r="K14" s="160">
        <v>0</v>
      </c>
      <c r="L14" s="160">
        <v>0</v>
      </c>
      <c r="M14" s="160">
        <v>217</v>
      </c>
      <c r="N14" s="160">
        <f>+H14-J14+L14-M14</f>
        <v>4279</v>
      </c>
      <c r="O14" s="282" t="s">
        <v>345</v>
      </c>
    </row>
    <row r="15" spans="1:15" s="25" customFormat="1" ht="30" customHeight="1" thickBot="1">
      <c r="A15" s="89" t="s">
        <v>319</v>
      </c>
      <c r="B15" s="157" t="s">
        <v>408</v>
      </c>
      <c r="C15" s="17" t="s">
        <v>340</v>
      </c>
      <c r="D15" s="87" t="s">
        <v>329</v>
      </c>
      <c r="E15" s="329">
        <v>455284716</v>
      </c>
      <c r="F15" s="179">
        <v>16</v>
      </c>
      <c r="G15" s="51">
        <v>310</v>
      </c>
      <c r="H15" s="277">
        <f t="shared" si="0"/>
        <v>4960</v>
      </c>
      <c r="I15" s="275">
        <v>29</v>
      </c>
      <c r="J15" s="277">
        <f t="shared" si="1"/>
        <v>464</v>
      </c>
      <c r="K15" s="275">
        <v>0</v>
      </c>
      <c r="L15" s="277">
        <v>0</v>
      </c>
      <c r="M15" s="277">
        <v>217</v>
      </c>
      <c r="N15" s="275">
        <f t="shared" si="2"/>
        <v>4279</v>
      </c>
      <c r="O15" s="282" t="s">
        <v>345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80"/>
      <c r="G16" s="132"/>
      <c r="H16" s="132">
        <f t="shared" ref="H16:N16" si="3">SUM(H8:H15)</f>
        <v>39680</v>
      </c>
      <c r="I16" s="132">
        <f t="shared" si="3"/>
        <v>232</v>
      </c>
      <c r="J16" s="132">
        <f t="shared" si="3"/>
        <v>3712</v>
      </c>
      <c r="K16" s="132">
        <f t="shared" si="3"/>
        <v>0</v>
      </c>
      <c r="L16" s="132">
        <f t="shared" si="3"/>
        <v>0</v>
      </c>
      <c r="M16" s="132">
        <f t="shared" si="3"/>
        <v>1736</v>
      </c>
      <c r="N16" s="132">
        <f t="shared" si="3"/>
        <v>34232</v>
      </c>
      <c r="O16" s="97"/>
    </row>
    <row r="17" spans="2:14" s="25" customFormat="1" ht="22.5" customHeight="1" thickTop="1">
      <c r="B17" s="64" t="s">
        <v>30</v>
      </c>
      <c r="C17" s="64"/>
      <c r="H17" s="65"/>
      <c r="I17" s="65"/>
      <c r="J17" s="25" t="s">
        <v>31</v>
      </c>
      <c r="K17" s="181"/>
      <c r="L17" s="181"/>
      <c r="M17" s="181"/>
      <c r="N17" s="181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4" sqref="F14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44140625" style="1"/>
    <col min="6" max="6" width="7.109375" style="1"/>
    <col min="7" max="7" width="9" style="1"/>
    <col min="8" max="8" width="9.6640625" style="1"/>
    <col min="9" max="9" width="1.88671875" style="1" hidden="1" customWidth="1"/>
    <col min="10" max="10" width="9.5546875" style="1"/>
    <col min="11" max="11" width="0" style="1" hidden="1"/>
    <col min="12" max="13" width="10.6640625" style="1"/>
    <col min="14" max="14" width="12.88671875" style="1" customWidth="1"/>
    <col min="15" max="15" width="30.66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62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319</v>
      </c>
      <c r="B6" s="8" t="s">
        <v>283</v>
      </c>
      <c r="C6" s="8"/>
      <c r="D6" s="82"/>
      <c r="E6" s="82"/>
      <c r="F6" s="82"/>
      <c r="G6" s="182"/>
      <c r="H6" s="183"/>
      <c r="I6" s="184"/>
      <c r="J6" s="83"/>
      <c r="K6" s="138"/>
      <c r="L6" s="183"/>
      <c r="M6" s="183"/>
      <c r="N6" s="183"/>
      <c r="O6" s="185"/>
    </row>
    <row r="7" spans="1:15" s="25" customFormat="1" ht="31.95" customHeight="1">
      <c r="A7" s="121" t="s">
        <v>319</v>
      </c>
      <c r="B7" s="147" t="s">
        <v>283</v>
      </c>
      <c r="C7" s="147"/>
      <c r="D7" s="49"/>
      <c r="E7" s="49"/>
      <c r="F7" s="49"/>
      <c r="G7" s="186"/>
      <c r="H7" s="52"/>
      <c r="I7" s="187"/>
      <c r="J7" s="52"/>
      <c r="K7" s="54"/>
      <c r="L7" s="52"/>
      <c r="M7" s="52"/>
      <c r="N7" s="52"/>
      <c r="O7" s="106"/>
    </row>
    <row r="8" spans="1:15" s="25" customFormat="1" ht="31.95" customHeight="1">
      <c r="A8" s="89" t="s">
        <v>319</v>
      </c>
      <c r="B8" s="157" t="s">
        <v>409</v>
      </c>
      <c r="C8" s="17" t="s">
        <v>340</v>
      </c>
      <c r="D8" s="87" t="s">
        <v>329</v>
      </c>
      <c r="E8" s="329">
        <v>1176205917</v>
      </c>
      <c r="F8" s="50">
        <v>16</v>
      </c>
      <c r="G8" s="51">
        <v>310</v>
      </c>
      <c r="H8" s="160">
        <f t="shared" ref="H8:H13" si="0">F8*G8</f>
        <v>4960</v>
      </c>
      <c r="I8" s="159">
        <v>29</v>
      </c>
      <c r="J8" s="160">
        <f t="shared" ref="J8:J13" si="1">F8*I8</f>
        <v>464</v>
      </c>
      <c r="K8" s="159">
        <v>0</v>
      </c>
      <c r="L8" s="160">
        <f t="shared" ref="L8:L13" si="2">+F8*K8</f>
        <v>0</v>
      </c>
      <c r="M8" s="160">
        <v>217</v>
      </c>
      <c r="N8" s="159">
        <f t="shared" ref="N8:N13" si="3">+H8-J8+L8-M8</f>
        <v>4279</v>
      </c>
      <c r="O8" s="282" t="s">
        <v>101</v>
      </c>
    </row>
    <row r="9" spans="1:15" s="25" customFormat="1" ht="31.95" customHeight="1">
      <c r="A9" s="89" t="s">
        <v>319</v>
      </c>
      <c r="B9" s="157" t="s">
        <v>424</v>
      </c>
      <c r="C9" s="17" t="s">
        <v>340</v>
      </c>
      <c r="D9" s="87" t="s">
        <v>329</v>
      </c>
      <c r="E9" s="329"/>
      <c r="F9" s="50">
        <v>16</v>
      </c>
      <c r="G9" s="51">
        <v>310</v>
      </c>
      <c r="H9" s="160">
        <f t="shared" si="0"/>
        <v>4960</v>
      </c>
      <c r="I9" s="159">
        <v>29</v>
      </c>
      <c r="J9" s="160">
        <f t="shared" si="1"/>
        <v>464</v>
      </c>
      <c r="K9" s="159">
        <v>0</v>
      </c>
      <c r="L9" s="160">
        <f t="shared" si="2"/>
        <v>0</v>
      </c>
      <c r="M9" s="160">
        <v>217</v>
      </c>
      <c r="N9" s="159">
        <f t="shared" si="3"/>
        <v>4279</v>
      </c>
      <c r="O9" s="282" t="s">
        <v>101</v>
      </c>
    </row>
    <row r="10" spans="1:15" s="25" customFormat="1" ht="31.95" customHeight="1">
      <c r="A10" s="89" t="s">
        <v>319</v>
      </c>
      <c r="B10" s="157" t="s">
        <v>449</v>
      </c>
      <c r="C10" s="17" t="s">
        <v>340</v>
      </c>
      <c r="D10" s="87" t="s">
        <v>329</v>
      </c>
      <c r="E10" s="329"/>
      <c r="F10" s="50">
        <v>16</v>
      </c>
      <c r="G10" s="51">
        <v>310</v>
      </c>
      <c r="H10" s="160">
        <f>F10*G10</f>
        <v>4960</v>
      </c>
      <c r="I10" s="159">
        <v>29</v>
      </c>
      <c r="J10" s="160">
        <f>F10*I10</f>
        <v>464</v>
      </c>
      <c r="K10" s="159">
        <v>0</v>
      </c>
      <c r="L10" s="160">
        <f t="shared" si="2"/>
        <v>0</v>
      </c>
      <c r="M10" s="160">
        <v>217</v>
      </c>
      <c r="N10" s="159">
        <f>+H10-J10+L10-M10</f>
        <v>4279</v>
      </c>
      <c r="O10" s="282" t="s">
        <v>101</v>
      </c>
    </row>
    <row r="11" spans="1:15" s="25" customFormat="1" ht="31.95" customHeight="1">
      <c r="A11" s="89" t="s">
        <v>319</v>
      </c>
      <c r="B11" s="157" t="s">
        <v>450</v>
      </c>
      <c r="C11" s="17" t="s">
        <v>340</v>
      </c>
      <c r="D11" s="87" t="s">
        <v>329</v>
      </c>
      <c r="E11" s="329"/>
      <c r="F11" s="50">
        <v>16</v>
      </c>
      <c r="G11" s="51">
        <v>310</v>
      </c>
      <c r="H11" s="160">
        <f>F11*G11</f>
        <v>4960</v>
      </c>
      <c r="I11" s="159">
        <v>29</v>
      </c>
      <c r="J11" s="160">
        <f>F11*I11</f>
        <v>464</v>
      </c>
      <c r="K11" s="159"/>
      <c r="L11" s="160">
        <f t="shared" si="2"/>
        <v>0</v>
      </c>
      <c r="M11" s="160">
        <v>217</v>
      </c>
      <c r="N11" s="159">
        <f>+H11-J11+L11-M11</f>
        <v>4279</v>
      </c>
      <c r="O11" s="282" t="s">
        <v>101</v>
      </c>
    </row>
    <row r="12" spans="1:15" s="25" customFormat="1" ht="31.95" customHeight="1">
      <c r="A12" s="89" t="s">
        <v>319</v>
      </c>
      <c r="B12" s="157" t="s">
        <v>357</v>
      </c>
      <c r="C12" s="18" t="s">
        <v>283</v>
      </c>
      <c r="D12" s="18" t="s">
        <v>356</v>
      </c>
      <c r="E12" s="329">
        <v>1209658947</v>
      </c>
      <c r="F12" s="50">
        <v>16</v>
      </c>
      <c r="G12" s="51">
        <v>310</v>
      </c>
      <c r="H12" s="160">
        <f>F12*G12</f>
        <v>4960</v>
      </c>
      <c r="I12" s="159">
        <v>29</v>
      </c>
      <c r="J12" s="160">
        <f>F12*I12</f>
        <v>464</v>
      </c>
      <c r="K12" s="159"/>
      <c r="L12" s="160">
        <f t="shared" ref="L12" si="4">+F12*K12</f>
        <v>0</v>
      </c>
      <c r="M12" s="160">
        <v>217</v>
      </c>
      <c r="N12" s="159">
        <f>+H12-J12+L12-M12</f>
        <v>4279</v>
      </c>
      <c r="O12" s="282" t="s">
        <v>101</v>
      </c>
    </row>
    <row r="13" spans="1:15" s="25" customFormat="1" ht="31.95" customHeight="1" thickBot="1">
      <c r="A13" s="89" t="s">
        <v>319</v>
      </c>
      <c r="B13" s="157" t="s">
        <v>477</v>
      </c>
      <c r="C13" s="17" t="s">
        <v>340</v>
      </c>
      <c r="D13" s="87" t="s">
        <v>329</v>
      </c>
      <c r="E13" s="329">
        <v>1534878175</v>
      </c>
      <c r="F13" s="50">
        <v>16</v>
      </c>
      <c r="G13" s="51">
        <v>310</v>
      </c>
      <c r="H13" s="277">
        <f t="shared" si="0"/>
        <v>4960</v>
      </c>
      <c r="I13" s="275">
        <v>29</v>
      </c>
      <c r="J13" s="277">
        <f t="shared" si="1"/>
        <v>464</v>
      </c>
      <c r="K13" s="275">
        <v>0</v>
      </c>
      <c r="L13" s="277">
        <f t="shared" si="2"/>
        <v>0</v>
      </c>
      <c r="M13" s="277">
        <v>217</v>
      </c>
      <c r="N13" s="275">
        <f t="shared" si="3"/>
        <v>4279</v>
      </c>
      <c r="O13" s="282" t="s">
        <v>101</v>
      </c>
    </row>
    <row r="14" spans="1:15" s="25" customFormat="1" ht="30" customHeight="1" thickTop="1" thickBot="1">
      <c r="A14" s="142"/>
      <c r="B14" s="91" t="s">
        <v>15</v>
      </c>
      <c r="C14" s="91"/>
      <c r="D14" s="91"/>
      <c r="E14" s="145"/>
      <c r="F14" s="145"/>
      <c r="G14" s="188"/>
      <c r="H14" s="132">
        <f>SUM(H8:H13)</f>
        <v>29760</v>
      </c>
      <c r="I14" s="132" t="e">
        <f>SUM(#REF!)</f>
        <v>#REF!</v>
      </c>
      <c r="J14" s="132">
        <f>SUM(J8:J13)</f>
        <v>2784</v>
      </c>
      <c r="K14" s="132">
        <f>SUM(K8:K13)</f>
        <v>0</v>
      </c>
      <c r="L14" s="132">
        <f>SUM(L8:L13)</f>
        <v>0</v>
      </c>
      <c r="M14" s="132">
        <f>SUM(M8:M13)</f>
        <v>1302</v>
      </c>
      <c r="N14" s="132">
        <f>SUM(N8:N13)</f>
        <v>25674</v>
      </c>
      <c r="O14" s="111"/>
    </row>
    <row r="15" spans="1:15" s="25" customFormat="1" ht="22.5" customHeight="1" thickTop="1">
      <c r="B15" s="64" t="s">
        <v>30</v>
      </c>
      <c r="C15" s="64"/>
      <c r="H15" s="65"/>
      <c r="I15" s="65"/>
      <c r="K15" s="181"/>
      <c r="L15" s="25" t="s">
        <v>31</v>
      </c>
      <c r="N15" s="181"/>
    </row>
    <row r="16" spans="1:15" s="25" customFormat="1" ht="22.5" customHeight="1">
      <c r="B16" s="64"/>
      <c r="C16" s="64"/>
      <c r="L16" s="1"/>
      <c r="M16" s="1"/>
    </row>
    <row r="17" spans="2:14" s="25" customFormat="1" ht="21.75" customHeight="1">
      <c r="B17" s="64"/>
      <c r="C17" s="64"/>
      <c r="L17" s="1"/>
      <c r="M17" s="1"/>
    </row>
    <row r="18" spans="2:14" s="25" customFormat="1" ht="22.5" customHeight="1">
      <c r="B18" s="64" t="s">
        <v>32</v>
      </c>
      <c r="C18" s="64"/>
      <c r="J18" s="98"/>
      <c r="K18" s="98"/>
      <c r="L18" s="66" t="s">
        <v>33</v>
      </c>
      <c r="M18" s="66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G12" sqref="G12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77734375" style="1" customWidth="1"/>
    <col min="6" max="6" width="6.77734375" style="1" customWidth="1"/>
    <col min="7" max="7" width="8.7773437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77734375" style="1" hidden="1" customWidth="1"/>
    <col min="12" max="12" width="9.77734375" style="1" customWidth="1"/>
    <col min="13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62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319</v>
      </c>
      <c r="B6" s="8" t="s">
        <v>283</v>
      </c>
      <c r="C6" s="8"/>
      <c r="D6" s="82"/>
      <c r="E6" s="82"/>
      <c r="F6" s="82"/>
      <c r="G6" s="182"/>
      <c r="H6" s="183"/>
      <c r="I6" s="184"/>
      <c r="J6" s="83"/>
      <c r="K6" s="138"/>
      <c r="L6" s="183"/>
      <c r="M6" s="183"/>
      <c r="N6" s="183"/>
      <c r="O6" s="185"/>
    </row>
    <row r="7" spans="1:15" s="25" customFormat="1" ht="31.95" customHeight="1">
      <c r="A7" s="121" t="s">
        <v>319</v>
      </c>
      <c r="B7" s="147" t="s">
        <v>283</v>
      </c>
      <c r="C7" s="147"/>
      <c r="D7" s="135"/>
      <c r="E7" s="135"/>
      <c r="F7" s="135"/>
      <c r="G7" s="186"/>
      <c r="H7" s="159"/>
      <c r="I7" s="187"/>
      <c r="J7" s="159"/>
      <c r="K7" s="160"/>
      <c r="L7" s="159"/>
      <c r="M7" s="159"/>
      <c r="N7" s="159"/>
      <c r="O7" s="106"/>
    </row>
    <row r="8" spans="1:15" s="25" customFormat="1" ht="31.95" customHeight="1">
      <c r="A8" s="89" t="s">
        <v>319</v>
      </c>
      <c r="B8" s="157" t="s">
        <v>478</v>
      </c>
      <c r="C8" s="17" t="s">
        <v>340</v>
      </c>
      <c r="D8" s="87" t="s">
        <v>329</v>
      </c>
      <c r="E8" s="331">
        <v>461249665</v>
      </c>
      <c r="F8" s="50">
        <v>16</v>
      </c>
      <c r="G8" s="51">
        <v>310</v>
      </c>
      <c r="H8" s="160">
        <f>F8*G8</f>
        <v>4960</v>
      </c>
      <c r="I8" s="159">
        <v>29</v>
      </c>
      <c r="J8" s="160">
        <f t="shared" ref="J8:J10" si="0">F8*I8</f>
        <v>464</v>
      </c>
      <c r="K8" s="159">
        <v>0</v>
      </c>
      <c r="L8" s="160">
        <f t="shared" ref="L8:L10" si="1">+F8*K8</f>
        <v>0</v>
      </c>
      <c r="M8" s="160">
        <v>217</v>
      </c>
      <c r="N8" s="159">
        <f>+H8-J8+L8-M8</f>
        <v>4279</v>
      </c>
      <c r="O8" s="282" t="s">
        <v>476</v>
      </c>
    </row>
    <row r="9" spans="1:15" s="25" customFormat="1" ht="31.95" customHeight="1">
      <c r="A9" s="89" t="s">
        <v>319</v>
      </c>
      <c r="B9" s="157" t="s">
        <v>479</v>
      </c>
      <c r="C9" s="17" t="s">
        <v>340</v>
      </c>
      <c r="D9" s="87" t="s">
        <v>329</v>
      </c>
      <c r="E9" s="329">
        <v>1514792815</v>
      </c>
      <c r="F9" s="50">
        <v>16</v>
      </c>
      <c r="G9" s="51">
        <v>310</v>
      </c>
      <c r="H9" s="160">
        <f>F9*G9</f>
        <v>4960</v>
      </c>
      <c r="I9" s="159">
        <v>29</v>
      </c>
      <c r="J9" s="160">
        <f t="shared" si="0"/>
        <v>464</v>
      </c>
      <c r="K9" s="159">
        <v>0</v>
      </c>
      <c r="L9" s="160">
        <f t="shared" si="1"/>
        <v>0</v>
      </c>
      <c r="M9" s="160">
        <v>217</v>
      </c>
      <c r="N9" s="159">
        <f t="shared" ref="N9" si="2">+H9-J9+L9-M9</f>
        <v>4279</v>
      </c>
      <c r="O9" s="282" t="s">
        <v>476</v>
      </c>
    </row>
    <row r="10" spans="1:15" s="25" customFormat="1" ht="31.95" customHeight="1">
      <c r="A10" s="89" t="s">
        <v>319</v>
      </c>
      <c r="B10" s="157" t="s">
        <v>480</v>
      </c>
      <c r="C10" s="17" t="s">
        <v>340</v>
      </c>
      <c r="D10" s="87" t="s">
        <v>329</v>
      </c>
      <c r="E10" s="329"/>
      <c r="F10" s="50">
        <v>16</v>
      </c>
      <c r="G10" s="51">
        <v>310</v>
      </c>
      <c r="H10" s="160">
        <f>F10*G10</f>
        <v>4960</v>
      </c>
      <c r="I10" s="159">
        <v>29</v>
      </c>
      <c r="J10" s="160">
        <f t="shared" si="0"/>
        <v>464</v>
      </c>
      <c r="K10" s="159">
        <v>0</v>
      </c>
      <c r="L10" s="160">
        <f t="shared" si="1"/>
        <v>0</v>
      </c>
      <c r="M10" s="160">
        <v>217</v>
      </c>
      <c r="N10" s="159">
        <f>+H10-J10+L10-M10</f>
        <v>4279</v>
      </c>
      <c r="O10" s="282" t="s">
        <v>476</v>
      </c>
    </row>
    <row r="11" spans="1:15" s="25" customFormat="1" ht="31.95" customHeight="1">
      <c r="A11" s="89" t="s">
        <v>319</v>
      </c>
      <c r="B11" s="157" t="s">
        <v>481</v>
      </c>
      <c r="C11" s="17" t="s">
        <v>340</v>
      </c>
      <c r="D11" s="87" t="s">
        <v>329</v>
      </c>
      <c r="E11" s="329">
        <v>2662327961</v>
      </c>
      <c r="F11" s="50">
        <v>16</v>
      </c>
      <c r="G11" s="51">
        <v>310</v>
      </c>
      <c r="H11" s="160">
        <f>F11*G11</f>
        <v>4960</v>
      </c>
      <c r="I11" s="159">
        <v>29</v>
      </c>
      <c r="J11" s="160">
        <f t="shared" ref="J11:J14" si="3">F11*I11</f>
        <v>464</v>
      </c>
      <c r="K11" s="159">
        <v>0</v>
      </c>
      <c r="L11" s="160">
        <f t="shared" ref="L11:L14" si="4">+F11*K11</f>
        <v>0</v>
      </c>
      <c r="M11" s="160">
        <v>217</v>
      </c>
      <c r="N11" s="159">
        <f>+H11-J11+L11-M11</f>
        <v>4279</v>
      </c>
      <c r="O11" s="282" t="s">
        <v>476</v>
      </c>
    </row>
    <row r="12" spans="1:15" s="25" customFormat="1" ht="31.95" customHeight="1">
      <c r="A12" s="89" t="s">
        <v>319</v>
      </c>
      <c r="B12" s="157" t="s">
        <v>484</v>
      </c>
      <c r="C12" s="17" t="s">
        <v>340</v>
      </c>
      <c r="D12" s="87" t="s">
        <v>329</v>
      </c>
      <c r="E12" s="329"/>
      <c r="F12" s="50">
        <v>16</v>
      </c>
      <c r="G12" s="51">
        <v>310</v>
      </c>
      <c r="H12" s="160">
        <f t="shared" ref="H12:H14" si="5">F12*G12</f>
        <v>4960</v>
      </c>
      <c r="I12" s="159">
        <v>29</v>
      </c>
      <c r="J12" s="160">
        <f t="shared" si="3"/>
        <v>464</v>
      </c>
      <c r="K12" s="159">
        <v>0</v>
      </c>
      <c r="L12" s="160">
        <f t="shared" si="4"/>
        <v>0</v>
      </c>
      <c r="M12" s="160">
        <v>0</v>
      </c>
      <c r="N12" s="159">
        <f t="shared" ref="N12:N14" si="6">+H12-J12+L12-M12</f>
        <v>4496</v>
      </c>
      <c r="O12" s="282" t="s">
        <v>476</v>
      </c>
    </row>
    <row r="13" spans="1:15" s="25" customFormat="1" ht="31.95" customHeight="1">
      <c r="A13" s="89" t="s">
        <v>319</v>
      </c>
      <c r="B13" s="157" t="s">
        <v>490</v>
      </c>
      <c r="C13" s="17" t="s">
        <v>340</v>
      </c>
      <c r="D13" s="87" t="s">
        <v>329</v>
      </c>
      <c r="E13" s="329"/>
      <c r="F13" s="50">
        <v>16</v>
      </c>
      <c r="G13" s="51">
        <v>310</v>
      </c>
      <c r="H13" s="160">
        <f t="shared" ref="H13" si="7">F13*G13</f>
        <v>4960</v>
      </c>
      <c r="I13" s="159">
        <v>29</v>
      </c>
      <c r="J13" s="160">
        <f t="shared" ref="J13" si="8">F13*I13</f>
        <v>464</v>
      </c>
      <c r="K13" s="159">
        <v>0</v>
      </c>
      <c r="L13" s="160">
        <f t="shared" ref="L13" si="9">+F13*K13</f>
        <v>0</v>
      </c>
      <c r="M13" s="160">
        <v>0</v>
      </c>
      <c r="N13" s="159">
        <f t="shared" ref="N13" si="10">+H13-J13+L13-M13</f>
        <v>4496</v>
      </c>
      <c r="O13" s="282" t="s">
        <v>476</v>
      </c>
    </row>
    <row r="14" spans="1:15" s="25" customFormat="1" ht="31.95" customHeight="1" thickBot="1">
      <c r="A14" s="89" t="s">
        <v>319</v>
      </c>
      <c r="B14" s="157" t="s">
        <v>485</v>
      </c>
      <c r="C14" s="17" t="s">
        <v>340</v>
      </c>
      <c r="D14" s="87" t="s">
        <v>329</v>
      </c>
      <c r="E14" s="452">
        <v>1552960001</v>
      </c>
      <c r="F14" s="50">
        <v>15</v>
      </c>
      <c r="G14" s="51">
        <v>206</v>
      </c>
      <c r="H14" s="277">
        <f t="shared" si="5"/>
        <v>3090</v>
      </c>
      <c r="I14" s="275">
        <v>6</v>
      </c>
      <c r="J14" s="277">
        <f t="shared" si="3"/>
        <v>90</v>
      </c>
      <c r="K14" s="275">
        <v>0</v>
      </c>
      <c r="L14" s="277">
        <f t="shared" si="4"/>
        <v>0</v>
      </c>
      <c r="M14" s="277">
        <v>0</v>
      </c>
      <c r="N14" s="275">
        <f t="shared" si="6"/>
        <v>3000</v>
      </c>
      <c r="O14" s="282" t="s">
        <v>476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145"/>
      <c r="F15" s="145"/>
      <c r="G15" s="188"/>
      <c r="H15" s="132">
        <f>SUM(H8:H14)</f>
        <v>32850</v>
      </c>
      <c r="I15" s="132" t="e">
        <f>SUM(#REF!)</f>
        <v>#REF!</v>
      </c>
      <c r="J15" s="132">
        <f>SUM(J8:J14)</f>
        <v>2874</v>
      </c>
      <c r="K15" s="132">
        <f>SUM(K8:K14)</f>
        <v>0</v>
      </c>
      <c r="L15" s="132">
        <f>SUM(L8:L14)</f>
        <v>0</v>
      </c>
      <c r="M15" s="132">
        <f>SUM(M8:M14)</f>
        <v>868</v>
      </c>
      <c r="N15" s="132">
        <f>SUM(N8:N14)</f>
        <v>29108</v>
      </c>
      <c r="O15" s="111"/>
    </row>
    <row r="16" spans="1:15" s="25" customFormat="1" ht="22.5" customHeight="1" thickTop="1">
      <c r="B16" s="64" t="s">
        <v>30</v>
      </c>
      <c r="C16" s="64"/>
      <c r="H16" s="65"/>
      <c r="I16" s="65"/>
      <c r="K16" s="181"/>
      <c r="L16" s="25" t="s">
        <v>31</v>
      </c>
      <c r="N16" s="181"/>
    </row>
    <row r="17" spans="2:14" s="25" customFormat="1" ht="22.5" customHeight="1">
      <c r="B17" s="64"/>
      <c r="C17" s="64"/>
      <c r="L17" s="1"/>
      <c r="M17" s="1"/>
    </row>
    <row r="18" spans="2:14" s="25" customFormat="1" ht="21.75" customHeight="1">
      <c r="B18" s="64"/>
      <c r="C18" s="64"/>
      <c r="L18" s="1"/>
      <c r="M18" s="1"/>
    </row>
    <row r="19" spans="2:14" s="25" customFormat="1" ht="22.5" customHeight="1">
      <c r="B19" s="64" t="s">
        <v>32</v>
      </c>
      <c r="C19" s="64"/>
      <c r="J19" s="98"/>
      <c r="K19" s="98"/>
      <c r="L19" s="66" t="s">
        <v>33</v>
      </c>
      <c r="M19" s="66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19"/>
  <sheetViews>
    <sheetView topLeftCell="A2" zoomScale="80" zoomScaleNormal="80" workbookViewId="0">
      <selection activeCell="A4" sqref="A4:O4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5546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358</v>
      </c>
      <c r="B6" s="8" t="s">
        <v>283</v>
      </c>
      <c r="C6" s="189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21" t="s">
        <v>358</v>
      </c>
      <c r="B7" s="190" t="s">
        <v>359</v>
      </c>
      <c r="C7" s="19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358</v>
      </c>
      <c r="B8" s="46" t="s">
        <v>360</v>
      </c>
      <c r="C8" s="192" t="s">
        <v>361</v>
      </c>
      <c r="D8" s="18" t="s">
        <v>186</v>
      </c>
      <c r="E8" s="293">
        <v>2758131368</v>
      </c>
      <c r="F8" s="179">
        <v>16</v>
      </c>
      <c r="G8" s="51">
        <v>380</v>
      </c>
      <c r="H8" s="144">
        <f t="shared" ref="H8:H13" si="0">F8*G8</f>
        <v>6080</v>
      </c>
      <c r="I8" s="144">
        <v>46</v>
      </c>
      <c r="J8" s="52">
        <f t="shared" ref="J8:J13" si="1">F8*I8</f>
        <v>736</v>
      </c>
      <c r="K8" s="52">
        <v>0</v>
      </c>
      <c r="L8" s="52">
        <f t="shared" ref="L8:L13" si="2">K8*F8</f>
        <v>0</v>
      </c>
      <c r="M8" s="52">
        <v>0</v>
      </c>
      <c r="N8" s="52">
        <f t="shared" ref="N8:N13" si="3">+H8-J8+L8-M8</f>
        <v>5344</v>
      </c>
      <c r="O8" s="282" t="s">
        <v>362</v>
      </c>
    </row>
    <row r="9" spans="1:15" s="25" customFormat="1" ht="37.950000000000003" customHeight="1">
      <c r="A9" s="89" t="s">
        <v>358</v>
      </c>
      <c r="B9" s="46" t="s">
        <v>363</v>
      </c>
      <c r="C9" s="192" t="s">
        <v>361</v>
      </c>
      <c r="D9" s="18" t="s">
        <v>364</v>
      </c>
      <c r="E9" s="293">
        <v>2758131333</v>
      </c>
      <c r="F9" s="179">
        <v>16</v>
      </c>
      <c r="G9" s="51">
        <v>280</v>
      </c>
      <c r="H9" s="144">
        <f t="shared" si="0"/>
        <v>4480</v>
      </c>
      <c r="I9" s="144">
        <v>25</v>
      </c>
      <c r="J9" s="52">
        <f t="shared" si="1"/>
        <v>400</v>
      </c>
      <c r="K9" s="52">
        <v>0</v>
      </c>
      <c r="L9" s="52">
        <f t="shared" si="2"/>
        <v>0</v>
      </c>
      <c r="M9" s="52">
        <v>0</v>
      </c>
      <c r="N9" s="159">
        <f t="shared" si="3"/>
        <v>4080</v>
      </c>
      <c r="O9" s="282" t="s">
        <v>362</v>
      </c>
    </row>
    <row r="10" spans="1:15" s="25" customFormat="1" ht="37.950000000000003" customHeight="1">
      <c r="A10" s="89" t="s">
        <v>358</v>
      </c>
      <c r="B10" s="46" t="s">
        <v>365</v>
      </c>
      <c r="C10" s="192" t="s">
        <v>361</v>
      </c>
      <c r="D10" s="18" t="s">
        <v>366</v>
      </c>
      <c r="E10" s="329">
        <v>2982709570</v>
      </c>
      <c r="F10" s="179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2">
        <v>0</v>
      </c>
      <c r="L10" s="52">
        <f t="shared" si="2"/>
        <v>0</v>
      </c>
      <c r="M10" s="52">
        <v>217</v>
      </c>
      <c r="N10" s="159">
        <f t="shared" si="3"/>
        <v>3831</v>
      </c>
      <c r="O10" s="282" t="s">
        <v>362</v>
      </c>
    </row>
    <row r="11" spans="1:15" s="25" customFormat="1" ht="37.950000000000003" customHeight="1">
      <c r="A11" s="89" t="s">
        <v>358</v>
      </c>
      <c r="B11" s="157" t="s">
        <v>367</v>
      </c>
      <c r="C11" s="192" t="s">
        <v>361</v>
      </c>
      <c r="D11" s="18" t="s">
        <v>366</v>
      </c>
      <c r="E11" s="329">
        <v>2779714421</v>
      </c>
      <c r="F11" s="179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159">
        <v>0</v>
      </c>
      <c r="L11" s="159">
        <f t="shared" si="2"/>
        <v>0</v>
      </c>
      <c r="M11" s="159">
        <v>217</v>
      </c>
      <c r="N11" s="159">
        <f t="shared" si="3"/>
        <v>3831</v>
      </c>
      <c r="O11" s="282" t="s">
        <v>362</v>
      </c>
    </row>
    <row r="12" spans="1:15" s="25" customFormat="1" ht="37.950000000000003" customHeight="1">
      <c r="A12" s="89" t="s">
        <v>358</v>
      </c>
      <c r="B12" s="157" t="s">
        <v>433</v>
      </c>
      <c r="C12" s="192" t="s">
        <v>361</v>
      </c>
      <c r="D12" s="18" t="s">
        <v>366</v>
      </c>
      <c r="E12" s="329"/>
      <c r="F12" s="179">
        <v>16</v>
      </c>
      <c r="G12" s="51">
        <v>278</v>
      </c>
      <c r="H12" s="144">
        <f t="shared" si="0"/>
        <v>4448</v>
      </c>
      <c r="I12" s="144">
        <v>25</v>
      </c>
      <c r="J12" s="159">
        <f t="shared" si="1"/>
        <v>400</v>
      </c>
      <c r="K12" s="159">
        <v>0</v>
      </c>
      <c r="L12" s="159">
        <f t="shared" si="2"/>
        <v>0</v>
      </c>
      <c r="M12" s="159">
        <v>217</v>
      </c>
      <c r="N12" s="159">
        <f t="shared" si="3"/>
        <v>3831</v>
      </c>
      <c r="O12" s="282" t="s">
        <v>362</v>
      </c>
    </row>
    <row r="13" spans="1:15" s="25" customFormat="1" ht="37.950000000000003" customHeight="1">
      <c r="A13" s="89" t="s">
        <v>358</v>
      </c>
      <c r="B13" s="415" t="s">
        <v>438</v>
      </c>
      <c r="C13" s="192" t="s">
        <v>361</v>
      </c>
      <c r="D13" s="18" t="s">
        <v>366</v>
      </c>
      <c r="E13" s="329">
        <v>455049644</v>
      </c>
      <c r="F13" s="179">
        <v>16</v>
      </c>
      <c r="G13" s="51">
        <v>278</v>
      </c>
      <c r="H13" s="385">
        <f t="shared" si="0"/>
        <v>4448</v>
      </c>
      <c r="I13" s="385">
        <v>25</v>
      </c>
      <c r="J13" s="386">
        <f t="shared" si="1"/>
        <v>400</v>
      </c>
      <c r="K13" s="386">
        <v>0</v>
      </c>
      <c r="L13" s="386">
        <f t="shared" si="2"/>
        <v>0</v>
      </c>
      <c r="M13" s="386">
        <v>217</v>
      </c>
      <c r="N13" s="386">
        <f t="shared" si="3"/>
        <v>3831</v>
      </c>
      <c r="O13" s="282" t="s">
        <v>362</v>
      </c>
    </row>
    <row r="14" spans="1:15" s="25" customFormat="1" ht="37.950000000000003" customHeight="1" thickBot="1">
      <c r="A14" s="142"/>
      <c r="B14" s="91" t="s">
        <v>15</v>
      </c>
      <c r="C14" s="91"/>
      <c r="D14" s="91"/>
      <c r="E14" s="28"/>
      <c r="F14" s="193"/>
      <c r="G14" s="132"/>
      <c r="H14" s="132">
        <f t="shared" ref="H14:N14" si="4">SUM(H8:H13)</f>
        <v>28352</v>
      </c>
      <c r="I14" s="132">
        <f t="shared" si="4"/>
        <v>171</v>
      </c>
      <c r="J14" s="132">
        <f t="shared" si="4"/>
        <v>2736</v>
      </c>
      <c r="K14" s="132">
        <f t="shared" si="4"/>
        <v>0</v>
      </c>
      <c r="L14" s="132">
        <f t="shared" si="4"/>
        <v>0</v>
      </c>
      <c r="M14" s="132">
        <f t="shared" si="4"/>
        <v>868</v>
      </c>
      <c r="N14" s="132">
        <f t="shared" si="4"/>
        <v>24748</v>
      </c>
      <c r="O14" s="97"/>
    </row>
    <row r="15" spans="1:15" s="25" customFormat="1" ht="37.950000000000003" customHeight="1" thickTop="1">
      <c r="A15" s="19"/>
      <c r="B15" s="101"/>
      <c r="C15" s="101"/>
      <c r="D15" s="101"/>
      <c r="E15" s="194"/>
      <c r="F15" s="195"/>
      <c r="G15" s="196"/>
      <c r="H15" s="196"/>
      <c r="I15" s="196"/>
      <c r="J15" s="196"/>
      <c r="K15" s="196"/>
      <c r="L15" s="196"/>
      <c r="M15" s="196"/>
      <c r="N15" s="196"/>
      <c r="O15" s="19"/>
    </row>
    <row r="16" spans="1:15" s="25" customFormat="1" ht="22.5" customHeight="1">
      <c r="B16" s="64" t="s">
        <v>30</v>
      </c>
      <c r="C16" s="64"/>
      <c r="J16" s="25" t="s">
        <v>31</v>
      </c>
      <c r="K16" s="181"/>
      <c r="L16" s="1"/>
      <c r="M16" s="1"/>
      <c r="N16" s="181"/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22"/>
  <sheetViews>
    <sheetView workbookViewId="0">
      <selection activeCell="A4" sqref="A4:O4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94</v>
      </c>
      <c r="L5" s="119" t="s">
        <v>13</v>
      </c>
      <c r="M5" s="119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358</v>
      </c>
      <c r="B6" s="8" t="s">
        <v>283</v>
      </c>
      <c r="C6" s="189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34" t="s">
        <v>358</v>
      </c>
      <c r="B7" s="190" t="s">
        <v>359</v>
      </c>
      <c r="C7" s="19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358</v>
      </c>
      <c r="B8" s="46" t="s">
        <v>368</v>
      </c>
      <c r="C8" s="192" t="s">
        <v>361</v>
      </c>
      <c r="D8" s="18" t="s">
        <v>366</v>
      </c>
      <c r="E8" s="49"/>
      <c r="F8" s="179">
        <v>16</v>
      </c>
      <c r="G8" s="51">
        <v>278</v>
      </c>
      <c r="H8" s="144">
        <f t="shared" ref="H8:H16" si="0">F8*G8</f>
        <v>4448</v>
      </c>
      <c r="I8" s="144">
        <v>25</v>
      </c>
      <c r="J8" s="52">
        <f t="shared" ref="J8:J16" si="1">F8*I8</f>
        <v>400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3831</v>
      </c>
      <c r="O8" s="282" t="s">
        <v>362</v>
      </c>
    </row>
    <row r="9" spans="1:15" s="25" customFormat="1" ht="37.950000000000003" customHeight="1">
      <c r="A9" s="89" t="s">
        <v>358</v>
      </c>
      <c r="B9" s="46" t="s">
        <v>369</v>
      </c>
      <c r="C9" s="192" t="s">
        <v>361</v>
      </c>
      <c r="D9" s="18" t="s">
        <v>366</v>
      </c>
      <c r="E9" s="25">
        <v>2758131171</v>
      </c>
      <c r="F9" s="179">
        <v>16</v>
      </c>
      <c r="G9" s="51">
        <v>278</v>
      </c>
      <c r="H9" s="144">
        <f t="shared" si="0"/>
        <v>4448</v>
      </c>
      <c r="I9" s="144">
        <v>25</v>
      </c>
      <c r="J9" s="52">
        <f t="shared" si="1"/>
        <v>400</v>
      </c>
      <c r="K9" s="53">
        <v>0</v>
      </c>
      <c r="L9" s="52">
        <f t="shared" si="2"/>
        <v>0</v>
      </c>
      <c r="M9" s="52">
        <v>217</v>
      </c>
      <c r="N9" s="159">
        <f t="shared" ref="N9:N16" si="3">+H9-J9+L9-M9</f>
        <v>3831</v>
      </c>
      <c r="O9" s="282" t="s">
        <v>362</v>
      </c>
    </row>
    <row r="10" spans="1:15" s="25" customFormat="1" ht="37.950000000000003" customHeight="1">
      <c r="A10" s="157" t="s">
        <v>358</v>
      </c>
      <c r="B10" s="157" t="s">
        <v>447</v>
      </c>
      <c r="C10" s="192" t="s">
        <v>361</v>
      </c>
      <c r="D10" s="18" t="s">
        <v>366</v>
      </c>
      <c r="E10" s="19"/>
      <c r="F10" s="179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3">
        <v>0</v>
      </c>
      <c r="L10" s="52">
        <f t="shared" si="2"/>
        <v>0</v>
      </c>
      <c r="M10" s="52">
        <v>217</v>
      </c>
      <c r="N10" s="159">
        <f t="shared" si="3"/>
        <v>3831</v>
      </c>
      <c r="O10" s="282" t="s">
        <v>362</v>
      </c>
    </row>
    <row r="11" spans="1:15" s="25" customFormat="1" ht="37.950000000000003" customHeight="1">
      <c r="A11" s="157" t="s">
        <v>358</v>
      </c>
      <c r="B11" s="157" t="s">
        <v>448</v>
      </c>
      <c r="C11" s="192" t="s">
        <v>361</v>
      </c>
      <c r="D11" s="18" t="s">
        <v>366</v>
      </c>
      <c r="E11" s="135">
        <v>1489323783</v>
      </c>
      <c r="F11" s="179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53">
        <v>0</v>
      </c>
      <c r="L11" s="159">
        <f>K11*F11</f>
        <v>0</v>
      </c>
      <c r="M11" s="159">
        <v>217</v>
      </c>
      <c r="N11" s="159">
        <f>+H11-J11+L11-M11</f>
        <v>3831</v>
      </c>
      <c r="O11" s="282" t="s">
        <v>362</v>
      </c>
    </row>
    <row r="12" spans="1:15" s="25" customFormat="1" ht="37.950000000000003" customHeight="1">
      <c r="A12" s="89" t="s">
        <v>358</v>
      </c>
      <c r="B12" s="46" t="s">
        <v>370</v>
      </c>
      <c r="C12" s="192" t="s">
        <v>361</v>
      </c>
      <c r="D12" s="18" t="s">
        <v>371</v>
      </c>
      <c r="E12" s="25">
        <v>2758131155</v>
      </c>
      <c r="F12" s="179">
        <v>16</v>
      </c>
      <c r="G12" s="51">
        <v>278</v>
      </c>
      <c r="H12" s="144">
        <f t="shared" si="0"/>
        <v>4448</v>
      </c>
      <c r="I12" s="144">
        <v>25</v>
      </c>
      <c r="J12" s="52">
        <f t="shared" si="1"/>
        <v>400</v>
      </c>
      <c r="K12" s="53">
        <v>0</v>
      </c>
      <c r="L12" s="52">
        <f t="shared" si="2"/>
        <v>0</v>
      </c>
      <c r="M12" s="52">
        <v>217</v>
      </c>
      <c r="N12" s="159">
        <f t="shared" si="3"/>
        <v>3831</v>
      </c>
      <c r="O12" s="282" t="s">
        <v>362</v>
      </c>
    </row>
    <row r="13" spans="1:15" s="25" customFormat="1" ht="37.950000000000003" customHeight="1">
      <c r="A13" s="89" t="s">
        <v>358</v>
      </c>
      <c r="B13" s="149" t="s">
        <v>372</v>
      </c>
      <c r="C13" s="192" t="s">
        <v>361</v>
      </c>
      <c r="D13" s="18" t="s">
        <v>371</v>
      </c>
      <c r="E13" s="25">
        <v>2758130728</v>
      </c>
      <c r="F13" s="179">
        <v>16</v>
      </c>
      <c r="G13" s="51">
        <v>278</v>
      </c>
      <c r="H13" s="144">
        <f t="shared" si="0"/>
        <v>4448</v>
      </c>
      <c r="I13" s="144">
        <v>25</v>
      </c>
      <c r="J13" s="52">
        <f t="shared" si="1"/>
        <v>400</v>
      </c>
      <c r="K13" s="53">
        <v>0</v>
      </c>
      <c r="L13" s="52">
        <f t="shared" si="2"/>
        <v>0</v>
      </c>
      <c r="M13" s="52">
        <v>217</v>
      </c>
      <c r="N13" s="159">
        <f t="shared" si="3"/>
        <v>3831</v>
      </c>
      <c r="O13" s="282" t="s">
        <v>362</v>
      </c>
    </row>
    <row r="14" spans="1:15" s="25" customFormat="1" ht="37.950000000000003" customHeight="1">
      <c r="A14" s="89" t="s">
        <v>358</v>
      </c>
      <c r="B14" s="149" t="s">
        <v>373</v>
      </c>
      <c r="C14" s="192" t="s">
        <v>361</v>
      </c>
      <c r="D14" s="18" t="s">
        <v>371</v>
      </c>
      <c r="E14" s="25">
        <v>2758131082</v>
      </c>
      <c r="F14" s="179">
        <v>16</v>
      </c>
      <c r="G14" s="51">
        <v>278</v>
      </c>
      <c r="H14" s="144">
        <f t="shared" si="0"/>
        <v>4448</v>
      </c>
      <c r="I14" s="144">
        <v>25</v>
      </c>
      <c r="J14" s="52">
        <f t="shared" si="1"/>
        <v>400</v>
      </c>
      <c r="K14" s="53">
        <v>0</v>
      </c>
      <c r="L14" s="52">
        <f t="shared" si="2"/>
        <v>0</v>
      </c>
      <c r="M14" s="52">
        <v>217</v>
      </c>
      <c r="N14" s="159">
        <f t="shared" si="3"/>
        <v>3831</v>
      </c>
      <c r="O14" s="282" t="s">
        <v>362</v>
      </c>
    </row>
    <row r="15" spans="1:15" s="25" customFormat="1" ht="37.950000000000003" customHeight="1">
      <c r="A15" s="89" t="s">
        <v>358</v>
      </c>
      <c r="B15" s="46" t="s">
        <v>374</v>
      </c>
      <c r="C15" s="192" t="s">
        <v>361</v>
      </c>
      <c r="D15" s="18" t="s">
        <v>375</v>
      </c>
      <c r="E15" s="49">
        <v>2954337662</v>
      </c>
      <c r="F15" s="179">
        <v>16</v>
      </c>
      <c r="G15" s="51">
        <v>444</v>
      </c>
      <c r="H15" s="144">
        <f t="shared" si="0"/>
        <v>7104</v>
      </c>
      <c r="I15" s="144">
        <v>57</v>
      </c>
      <c r="J15" s="159">
        <f t="shared" si="1"/>
        <v>912</v>
      </c>
      <c r="K15" s="52">
        <v>0</v>
      </c>
      <c r="L15" s="52">
        <f t="shared" si="2"/>
        <v>0</v>
      </c>
      <c r="M15" s="52">
        <v>294</v>
      </c>
      <c r="N15" s="159">
        <f t="shared" si="3"/>
        <v>5898</v>
      </c>
      <c r="O15" s="282" t="s">
        <v>362</v>
      </c>
    </row>
    <row r="16" spans="1:15" s="25" customFormat="1" ht="37.950000000000003" customHeight="1" thickBot="1">
      <c r="A16" s="89" t="s">
        <v>358</v>
      </c>
      <c r="B16" s="46" t="s">
        <v>376</v>
      </c>
      <c r="C16" s="192" t="s">
        <v>361</v>
      </c>
      <c r="D16" s="87" t="s">
        <v>377</v>
      </c>
      <c r="E16" s="49">
        <v>2650621374</v>
      </c>
      <c r="F16" s="179">
        <v>16</v>
      </c>
      <c r="G16" s="51">
        <v>256</v>
      </c>
      <c r="H16" s="286">
        <f t="shared" si="0"/>
        <v>4096</v>
      </c>
      <c r="I16" s="287">
        <v>22</v>
      </c>
      <c r="J16" s="275">
        <f t="shared" si="1"/>
        <v>352</v>
      </c>
      <c r="K16" s="275">
        <v>0</v>
      </c>
      <c r="L16" s="275">
        <v>0</v>
      </c>
      <c r="M16" s="275">
        <v>205</v>
      </c>
      <c r="N16" s="275">
        <f t="shared" si="3"/>
        <v>3539</v>
      </c>
      <c r="O16" s="282" t="s">
        <v>362</v>
      </c>
    </row>
    <row r="17" spans="1:15" s="25" customFormat="1" ht="37.950000000000003" customHeight="1" thickTop="1" thickBot="1">
      <c r="A17" s="142"/>
      <c r="B17" s="91" t="s">
        <v>15</v>
      </c>
      <c r="C17" s="91"/>
      <c r="D17" s="91"/>
      <c r="E17" s="28"/>
      <c r="F17" s="193"/>
      <c r="G17" s="132"/>
      <c r="H17" s="132">
        <f t="shared" ref="H17:M17" si="4">SUM(H8:H16)</f>
        <v>42336</v>
      </c>
      <c r="I17" s="132">
        <f t="shared" si="4"/>
        <v>254</v>
      </c>
      <c r="J17" s="132">
        <f t="shared" si="4"/>
        <v>4064</v>
      </c>
      <c r="K17" s="132">
        <f t="shared" si="4"/>
        <v>0</v>
      </c>
      <c r="L17" s="132">
        <f t="shared" si="4"/>
        <v>0</v>
      </c>
      <c r="M17" s="132">
        <f t="shared" si="4"/>
        <v>2018</v>
      </c>
      <c r="N17" s="132">
        <f>SUM(N8:N16)</f>
        <v>36254</v>
      </c>
      <c r="O17" s="97"/>
    </row>
    <row r="18" spans="1:15" s="25" customFormat="1" ht="37.950000000000003" customHeight="1" thickTop="1">
      <c r="A18" s="19"/>
      <c r="B18" s="101"/>
      <c r="C18" s="101"/>
      <c r="D18" s="101"/>
      <c r="E18" s="194"/>
      <c r="F18" s="195"/>
      <c r="G18" s="196"/>
      <c r="H18" s="196"/>
      <c r="I18" s="196"/>
      <c r="J18" s="196"/>
      <c r="K18" s="196"/>
      <c r="L18" s="196"/>
      <c r="M18" s="196"/>
      <c r="N18" s="196"/>
      <c r="O18" s="19"/>
    </row>
    <row r="19" spans="1:15" s="25" customFormat="1" ht="22.5" customHeight="1">
      <c r="B19" s="64" t="s">
        <v>30</v>
      </c>
      <c r="C19" s="64"/>
      <c r="J19" s="25" t="s">
        <v>31</v>
      </c>
      <c r="K19" s="181"/>
      <c r="L19" s="1"/>
      <c r="M19" s="1"/>
      <c r="N19" s="181"/>
    </row>
    <row r="20" spans="1:15" s="25" customFormat="1" ht="22.5" customHeight="1">
      <c r="B20" s="64"/>
      <c r="C20" s="64"/>
    </row>
    <row r="21" spans="1:15" s="25" customFormat="1" ht="21.75" customHeight="1">
      <c r="B21" s="64"/>
      <c r="C21" s="64"/>
    </row>
    <row r="22" spans="1:15" s="25" customFormat="1" ht="22.5" customHeight="1">
      <c r="B22" s="64" t="s">
        <v>32</v>
      </c>
      <c r="C22" s="64"/>
      <c r="J22" s="66" t="s">
        <v>33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9" sqref="F9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7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7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7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7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62</v>
      </c>
      <c r="M5" s="41" t="s">
        <v>14</v>
      </c>
      <c r="N5" s="119" t="s">
        <v>15</v>
      </c>
      <c r="O5" s="120" t="s">
        <v>16</v>
      </c>
    </row>
    <row r="6" spans="1:17" s="25" customFormat="1" ht="22.5" customHeight="1" thickTop="1">
      <c r="A6" s="143" t="s">
        <v>319</v>
      </c>
      <c r="B6" s="8" t="s">
        <v>283</v>
      </c>
      <c r="C6" s="8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7" s="25" customFormat="1" ht="22.5" customHeight="1">
      <c r="A7" s="121"/>
      <c r="B7" s="173" t="s">
        <v>378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7" s="66" customFormat="1" ht="30" customHeight="1">
      <c r="A8" s="197" t="s">
        <v>319</v>
      </c>
      <c r="B8" s="174" t="s">
        <v>379</v>
      </c>
      <c r="C8" s="198" t="s">
        <v>340</v>
      </c>
      <c r="D8" s="199" t="s">
        <v>380</v>
      </c>
      <c r="E8" s="292">
        <v>2758131074</v>
      </c>
      <c r="F8" s="50">
        <v>16</v>
      </c>
      <c r="G8" s="51">
        <v>206</v>
      </c>
      <c r="H8" s="270">
        <f>F8*G8</f>
        <v>3296</v>
      </c>
      <c r="I8" s="270">
        <v>6</v>
      </c>
      <c r="J8" s="270">
        <f>F8*I8</f>
        <v>96</v>
      </c>
      <c r="K8" s="148"/>
      <c r="L8" s="148">
        <f>+F8*K8</f>
        <v>0</v>
      </c>
      <c r="M8" s="148">
        <v>0</v>
      </c>
      <c r="N8" s="270">
        <f>+H8-J8+L8-M8</f>
        <v>3200</v>
      </c>
      <c r="O8" s="282" t="s">
        <v>37</v>
      </c>
      <c r="P8" s="200"/>
    </row>
    <row r="9" spans="1:17" s="25" customFormat="1" ht="30" customHeight="1">
      <c r="A9" s="89"/>
      <c r="B9" s="174"/>
      <c r="C9" s="198"/>
      <c r="D9" s="18"/>
      <c r="E9" s="46"/>
      <c r="F9" s="50"/>
      <c r="G9" s="51"/>
      <c r="H9" s="159"/>
      <c r="I9" s="159"/>
      <c r="J9" s="159"/>
      <c r="K9" s="160"/>
      <c r="L9" s="160"/>
      <c r="M9" s="160"/>
      <c r="N9" s="159" t="s">
        <v>342</v>
      </c>
      <c r="O9" s="86"/>
      <c r="Q9" s="65"/>
    </row>
    <row r="10" spans="1:17" s="25" customFormat="1" ht="30" customHeight="1" thickBot="1">
      <c r="A10" s="89"/>
      <c r="B10" s="46"/>
      <c r="C10" s="87"/>
      <c r="D10" s="87"/>
      <c r="E10" s="46"/>
      <c r="F10" s="50"/>
      <c r="G10" s="51"/>
      <c r="H10" s="275"/>
      <c r="I10" s="275"/>
      <c r="J10" s="275"/>
      <c r="K10" s="275"/>
      <c r="L10" s="275"/>
      <c r="M10" s="275"/>
      <c r="N10" s="275"/>
      <c r="O10" s="86"/>
      <c r="P10" s="65"/>
      <c r="Q10" s="65"/>
    </row>
    <row r="11" spans="1:17" s="25" customFormat="1" ht="30" customHeight="1" thickTop="1" thickBot="1">
      <c r="A11" s="142"/>
      <c r="B11" s="91" t="s">
        <v>15</v>
      </c>
      <c r="C11" s="91"/>
      <c r="D11" s="91"/>
      <c r="E11" s="28"/>
      <c r="F11" s="91"/>
      <c r="G11" s="132"/>
      <c r="H11" s="132">
        <f t="shared" ref="H11:N11" si="0">SUM(H8:H10)</f>
        <v>3296</v>
      </c>
      <c r="I11" s="132">
        <f t="shared" si="0"/>
        <v>6</v>
      </c>
      <c r="J11" s="132">
        <f t="shared" si="0"/>
        <v>96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3200</v>
      </c>
      <c r="O11" s="97"/>
      <c r="Q11" s="65"/>
    </row>
    <row r="12" spans="1:17" s="25" customFormat="1" ht="30" customHeight="1" thickTop="1">
      <c r="B12" s="64" t="s">
        <v>30</v>
      </c>
      <c r="C12" s="64"/>
      <c r="J12" s="25" t="s">
        <v>31</v>
      </c>
      <c r="K12" s="181"/>
      <c r="L12" s="1"/>
      <c r="M12" s="1"/>
      <c r="N12" s="181"/>
    </row>
    <row r="13" spans="1:17" s="25" customFormat="1" ht="22.5" customHeight="1">
      <c r="B13" s="64"/>
      <c r="C13" s="64"/>
      <c r="L13" s="19"/>
      <c r="M13" s="19"/>
    </row>
    <row r="14" spans="1:17" s="25" customFormat="1" ht="22.5" customHeight="1">
      <c r="B14" s="64"/>
      <c r="C14" s="64"/>
    </row>
    <row r="15" spans="1:17" s="25" customFormat="1" ht="21.7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M10" sqref="M10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6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6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6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57</v>
      </c>
      <c r="C7" s="85" t="s">
        <v>56</v>
      </c>
      <c r="D7" s="18" t="s">
        <v>58</v>
      </c>
      <c r="E7" s="46">
        <v>2934279905</v>
      </c>
      <c r="F7" s="50">
        <v>16</v>
      </c>
      <c r="G7" s="51">
        <v>256</v>
      </c>
      <c r="H7" s="159">
        <f>F7*G7</f>
        <v>4096</v>
      </c>
      <c r="I7" s="159">
        <v>22</v>
      </c>
      <c r="J7" s="159">
        <f>I7*F7</f>
        <v>352</v>
      </c>
      <c r="K7" s="159">
        <v>0</v>
      </c>
      <c r="L7" s="159">
        <f>+F7*K7</f>
        <v>0</v>
      </c>
      <c r="M7" s="159">
        <v>0</v>
      </c>
      <c r="N7" s="159">
        <f>+H7-J7+L7-M7</f>
        <v>3744</v>
      </c>
      <c r="O7" s="282" t="s">
        <v>49</v>
      </c>
    </row>
    <row r="8" spans="1:16" s="25" customFormat="1" ht="30" customHeight="1">
      <c r="A8" s="15" t="s">
        <v>17</v>
      </c>
      <c r="B8" s="157" t="s">
        <v>430</v>
      </c>
      <c r="C8" s="85" t="s">
        <v>60</v>
      </c>
      <c r="D8" s="87" t="s">
        <v>431</v>
      </c>
      <c r="E8" s="157">
        <v>2892975106</v>
      </c>
      <c r="F8" s="50">
        <v>16</v>
      </c>
      <c r="G8" s="58">
        <v>372</v>
      </c>
      <c r="H8" s="159">
        <f>F8*G8</f>
        <v>5952</v>
      </c>
      <c r="I8" s="53">
        <v>43</v>
      </c>
      <c r="J8" s="159">
        <f>I8*F8</f>
        <v>688</v>
      </c>
      <c r="K8" s="160">
        <v>0</v>
      </c>
      <c r="L8" s="159">
        <f>+F8*K8</f>
        <v>0</v>
      </c>
      <c r="M8" s="160">
        <v>0</v>
      </c>
      <c r="N8" s="159">
        <f>+H8-J8+L8-M8</f>
        <v>5264</v>
      </c>
      <c r="O8" s="282" t="s">
        <v>49</v>
      </c>
    </row>
    <row r="9" spans="1:16" s="25" customFormat="1" ht="31.5" customHeight="1" thickBot="1">
      <c r="A9" s="15" t="s">
        <v>17</v>
      </c>
      <c r="B9" s="46" t="s">
        <v>61</v>
      </c>
      <c r="C9" s="85" t="s">
        <v>60</v>
      </c>
      <c r="D9" s="87" t="s">
        <v>58</v>
      </c>
      <c r="E9" s="157">
        <v>2778286248</v>
      </c>
      <c r="F9" s="50">
        <v>16</v>
      </c>
      <c r="G9" s="51">
        <v>188</v>
      </c>
      <c r="H9" s="275">
        <f>F9*G9</f>
        <v>3008</v>
      </c>
      <c r="I9" s="275">
        <v>4</v>
      </c>
      <c r="J9" s="275">
        <f>I9*F9</f>
        <v>64</v>
      </c>
      <c r="K9" s="277"/>
      <c r="L9" s="277">
        <v>0</v>
      </c>
      <c r="M9" s="277">
        <v>142</v>
      </c>
      <c r="N9" s="275">
        <f>+H9-J9+L9-M9</f>
        <v>2802</v>
      </c>
      <c r="O9" s="282" t="s">
        <v>49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13056</v>
      </c>
      <c r="I10" s="96">
        <f t="shared" si="0"/>
        <v>69</v>
      </c>
      <c r="J10" s="96">
        <f t="shared" si="0"/>
        <v>1104</v>
      </c>
      <c r="K10" s="96">
        <f t="shared" si="0"/>
        <v>0</v>
      </c>
      <c r="L10" s="96">
        <f t="shared" si="0"/>
        <v>0</v>
      </c>
      <c r="M10" s="96">
        <f t="shared" si="0"/>
        <v>142</v>
      </c>
      <c r="N10" s="96">
        <f t="shared" si="0"/>
        <v>11810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30</v>
      </c>
      <c r="C12" s="64"/>
      <c r="H12" s="65"/>
      <c r="I12" s="65"/>
      <c r="J12" s="25" t="s">
        <v>31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250"/>
  <sheetViews>
    <sheetView tabSelected="1" workbookViewId="0"/>
  </sheetViews>
  <sheetFormatPr baseColWidth="10" defaultRowHeight="13.2"/>
  <cols>
    <col min="1" max="1" width="34.44140625" customWidth="1"/>
    <col min="2" max="2" width="15.6640625" style="201" customWidth="1"/>
    <col min="3" max="3" width="12.88671875" style="202" customWidth="1"/>
    <col min="4" max="4" width="12.109375" style="203" customWidth="1"/>
    <col min="5" max="5" width="7.6640625" style="204"/>
    <col min="6" max="6" width="8.88671875" style="206" customWidth="1"/>
    <col min="7" max="7" width="12.33203125" style="205" customWidth="1"/>
    <col min="8" max="8" width="2.6640625" style="205" hidden="1" customWidth="1"/>
    <col min="9" max="9" width="10.6640625" style="205" customWidth="1"/>
    <col min="10" max="10" width="1.6640625" style="205" hidden="1" customWidth="1"/>
    <col min="11" max="11" width="11.109375" style="205" customWidth="1"/>
    <col min="12" max="12" width="10.5546875" style="205" customWidth="1"/>
    <col min="13" max="13" width="15" style="206"/>
    <col min="14" max="1019" width="10.6640625"/>
  </cols>
  <sheetData>
    <row r="1" spans="1:13" ht="13.2" customHeight="1">
      <c r="A1" s="207" t="s">
        <v>381</v>
      </c>
    </row>
    <row r="2" spans="1:13" ht="13.2" customHeight="1">
      <c r="A2" s="207" t="s">
        <v>493</v>
      </c>
    </row>
    <row r="4" spans="1:13" ht="13.95" customHeight="1" thickBot="1"/>
    <row r="5" spans="1:13" ht="45" customHeight="1" thickTop="1" thickBot="1">
      <c r="A5" s="208" t="s">
        <v>382</v>
      </c>
      <c r="B5" s="209" t="s">
        <v>5</v>
      </c>
      <c r="C5" s="210" t="s">
        <v>6</v>
      </c>
      <c r="D5" s="211" t="s">
        <v>383</v>
      </c>
      <c r="E5" s="212" t="s">
        <v>384</v>
      </c>
      <c r="F5" s="453" t="s">
        <v>9</v>
      </c>
      <c r="G5" s="213" t="s">
        <v>10</v>
      </c>
      <c r="H5" s="214" t="s">
        <v>11</v>
      </c>
      <c r="I5" s="213" t="s">
        <v>12</v>
      </c>
      <c r="J5" s="215" t="s">
        <v>385</v>
      </c>
      <c r="K5" s="213" t="s">
        <v>386</v>
      </c>
      <c r="L5" s="213" t="s">
        <v>14</v>
      </c>
      <c r="M5" s="216" t="s">
        <v>387</v>
      </c>
    </row>
    <row r="6" spans="1:13" ht="25.2" customHeight="1" thickTop="1">
      <c r="A6" s="217" t="str">
        <f>REG!B7</f>
        <v>ZOILA VAZQUEZ MENDOZA</v>
      </c>
      <c r="B6" s="218" t="str">
        <f>REG!C7</f>
        <v>SALA DE CABILDO</v>
      </c>
      <c r="C6" s="219" t="str">
        <f>REG!D7</f>
        <v>REG. PROPIETARIO</v>
      </c>
      <c r="D6" s="220">
        <f>REG!E7</f>
        <v>2907352913</v>
      </c>
      <c r="E6" s="221">
        <f>REG!F7</f>
        <v>16</v>
      </c>
      <c r="F6" s="454">
        <f>REG!G7</f>
        <v>832</v>
      </c>
      <c r="G6" s="222">
        <f>REG!H7</f>
        <v>13312</v>
      </c>
      <c r="H6" s="223">
        <f>REG!I7</f>
        <v>144</v>
      </c>
      <c r="I6" s="224">
        <f>REG!J7</f>
        <v>2304</v>
      </c>
      <c r="J6" s="225">
        <f>REG!K7</f>
        <v>0</v>
      </c>
      <c r="K6" s="222">
        <f>REG!L7</f>
        <v>0</v>
      </c>
      <c r="L6" s="222">
        <f>REG!M7</f>
        <v>0</v>
      </c>
      <c r="M6" s="226">
        <f>REG!N7</f>
        <v>11008</v>
      </c>
    </row>
    <row r="7" spans="1:13" ht="25.2" customHeight="1">
      <c r="A7" s="227" t="str">
        <f>REG!B8</f>
        <v>JOSE ANTONIO GARCIA CHAVARRIA</v>
      </c>
      <c r="B7" s="228" t="str">
        <f>REG!C8</f>
        <v>SALA DE CABILDO</v>
      </c>
      <c r="C7" s="229" t="str">
        <f>REG!D8</f>
        <v>REG. PROPIETARIO</v>
      </c>
      <c r="D7" s="230">
        <f>REG!E8</f>
        <v>1151876473</v>
      </c>
      <c r="E7" s="231">
        <f>REG!F8</f>
        <v>16</v>
      </c>
      <c r="F7" s="235">
        <f>REG!G8</f>
        <v>832</v>
      </c>
      <c r="G7" s="232">
        <f>REG!H8</f>
        <v>13312</v>
      </c>
      <c r="H7" s="233">
        <f>REG!I8</f>
        <v>144</v>
      </c>
      <c r="I7" s="232">
        <f>REG!J8</f>
        <v>2304</v>
      </c>
      <c r="J7" s="234">
        <f>REG!K8</f>
        <v>0</v>
      </c>
      <c r="K7" s="232">
        <f>REG!L8</f>
        <v>0</v>
      </c>
      <c r="L7" s="232">
        <f>REG!M8</f>
        <v>0</v>
      </c>
      <c r="M7" s="235">
        <f>REG!N8</f>
        <v>11008</v>
      </c>
    </row>
    <row r="8" spans="1:13" ht="25.2" customHeight="1">
      <c r="A8" s="227" t="str">
        <f>REG!B9</f>
        <v>MA. ESTHER NEGRETE NEGRETE</v>
      </c>
      <c r="B8" s="228" t="str">
        <f>REG!C9</f>
        <v>SALA DE CABILDO</v>
      </c>
      <c r="C8" s="229" t="str">
        <f>REG!D9</f>
        <v>REG. PROPIETARIO</v>
      </c>
      <c r="D8" s="230">
        <f>REG!E9</f>
        <v>2925259290</v>
      </c>
      <c r="E8" s="231">
        <f>REG!F9</f>
        <v>16</v>
      </c>
      <c r="F8" s="235">
        <f>REG!G9</f>
        <v>832</v>
      </c>
      <c r="G8" s="232">
        <f>REG!H9</f>
        <v>13312</v>
      </c>
      <c r="H8" s="233">
        <f>REG!I9</f>
        <v>144</v>
      </c>
      <c r="I8" s="232">
        <f>REG!J9</f>
        <v>2304</v>
      </c>
      <c r="J8" s="234">
        <f>REG!K9</f>
        <v>0</v>
      </c>
      <c r="K8" s="232">
        <f>REG!L9</f>
        <v>0</v>
      </c>
      <c r="L8" s="232">
        <f>REG!M9</f>
        <v>0</v>
      </c>
      <c r="M8" s="235">
        <f>REG!N9</f>
        <v>11008</v>
      </c>
    </row>
    <row r="9" spans="1:13" ht="25.2" customHeight="1">
      <c r="A9" s="227" t="str">
        <f>REG!B10</f>
        <v>JOSE LUIS MORONES GARCIA</v>
      </c>
      <c r="B9" s="228" t="str">
        <f>REG!C10</f>
        <v>SALA DE CABILDO</v>
      </c>
      <c r="C9" s="229" t="str">
        <f>REG!D10</f>
        <v>REG. PROPIETARIO</v>
      </c>
      <c r="D9" s="230">
        <f>REG!E10</f>
        <v>2918082766</v>
      </c>
      <c r="E9" s="231">
        <f>REG!F10</f>
        <v>16</v>
      </c>
      <c r="F9" s="235">
        <f>REG!G10</f>
        <v>832</v>
      </c>
      <c r="G9" s="232">
        <f>REG!H10</f>
        <v>13312</v>
      </c>
      <c r="H9" s="233">
        <f>REG!I10</f>
        <v>144</v>
      </c>
      <c r="I9" s="232">
        <f>REG!J10</f>
        <v>2304</v>
      </c>
      <c r="J9" s="234">
        <f>REG!K10</f>
        <v>0</v>
      </c>
      <c r="K9" s="232">
        <f>REG!L10</f>
        <v>0</v>
      </c>
      <c r="L9" s="232">
        <f>REG!M10</f>
        <v>0</v>
      </c>
      <c r="M9" s="235">
        <f>REG!N10</f>
        <v>11008</v>
      </c>
    </row>
    <row r="10" spans="1:13" ht="25.2" customHeight="1">
      <c r="A10" s="227" t="str">
        <f>REG!B11</f>
        <v>JOSE PADILLA CARDENAS</v>
      </c>
      <c r="B10" s="228" t="str">
        <f>REG!C11</f>
        <v>SALA DE CABILDO</v>
      </c>
      <c r="C10" s="229" t="str">
        <f>REG!D11</f>
        <v>REG. PROPIETARIO</v>
      </c>
      <c r="D10" s="230">
        <f>REG!E11</f>
        <v>2758152527</v>
      </c>
      <c r="E10" s="231">
        <f>REG!F11</f>
        <v>16</v>
      </c>
      <c r="F10" s="235">
        <f>REG!G11</f>
        <v>832</v>
      </c>
      <c r="G10" s="232">
        <f>REG!H11</f>
        <v>13312</v>
      </c>
      <c r="H10" s="233">
        <f>REG!I11</f>
        <v>144</v>
      </c>
      <c r="I10" s="232">
        <f>REG!J11</f>
        <v>2304</v>
      </c>
      <c r="J10" s="234">
        <f>REG!K11</f>
        <v>0</v>
      </c>
      <c r="K10" s="232">
        <f>REG!L11</f>
        <v>0</v>
      </c>
      <c r="L10" s="232">
        <f>REG!M11</f>
        <v>0</v>
      </c>
      <c r="M10" s="235">
        <f>REG!N11</f>
        <v>11008</v>
      </c>
    </row>
    <row r="11" spans="1:13" ht="25.2" customHeight="1">
      <c r="A11" s="227" t="str">
        <f>REG!B12</f>
        <v>GERARDO BARBA GONZALEZ</v>
      </c>
      <c r="B11" s="228" t="str">
        <f>REG!C12</f>
        <v>SALA DE CABILDO</v>
      </c>
      <c r="C11" s="229" t="str">
        <f>REG!D12</f>
        <v>REG. PROPIETARIO</v>
      </c>
      <c r="D11" s="230">
        <f>REG!E12</f>
        <v>2758152497</v>
      </c>
      <c r="E11" s="231">
        <f>REG!F12</f>
        <v>16</v>
      </c>
      <c r="F11" s="235">
        <f>REG!G12</f>
        <v>832</v>
      </c>
      <c r="G11" s="232">
        <f>REG!H12</f>
        <v>13312</v>
      </c>
      <c r="H11" s="233">
        <f>REG!I12</f>
        <v>144</v>
      </c>
      <c r="I11" s="232">
        <f>REG!J12</f>
        <v>2304</v>
      </c>
      <c r="J11" s="234">
        <f>REG!K12</f>
        <v>0</v>
      </c>
      <c r="K11" s="232">
        <f>REG!L12</f>
        <v>0</v>
      </c>
      <c r="L11" s="232">
        <f>REG!M12</f>
        <v>0</v>
      </c>
      <c r="M11" s="235">
        <f>REG!N12</f>
        <v>11008</v>
      </c>
    </row>
    <row r="12" spans="1:13" ht="25.2" customHeight="1">
      <c r="A12" s="227" t="str">
        <f>REG!B13</f>
        <v>SALVADOR AVALOS CARDENAS</v>
      </c>
      <c r="B12" s="228" t="str">
        <f>REG!C13</f>
        <v>SALA DE CABILDO</v>
      </c>
      <c r="C12" s="229" t="str">
        <f>REG!D13</f>
        <v>REG. PROPIETARIO</v>
      </c>
      <c r="D12" s="230">
        <f>REG!E13</f>
        <v>456374956</v>
      </c>
      <c r="E12" s="231">
        <f>REG!F13</f>
        <v>16</v>
      </c>
      <c r="F12" s="235">
        <f>REG!G13</f>
        <v>832</v>
      </c>
      <c r="G12" s="232">
        <f>REG!H13</f>
        <v>13312</v>
      </c>
      <c r="H12" s="233">
        <f>REG!I13</f>
        <v>144</v>
      </c>
      <c r="I12" s="232">
        <f>REG!J13</f>
        <v>2304</v>
      </c>
      <c r="J12" s="234">
        <f>REG!K13</f>
        <v>0</v>
      </c>
      <c r="K12" s="232">
        <f>REG!L13</f>
        <v>0</v>
      </c>
      <c r="L12" s="232">
        <f>REG!M13</f>
        <v>0</v>
      </c>
      <c r="M12" s="235">
        <f>REG!N13</f>
        <v>11008</v>
      </c>
    </row>
    <row r="13" spans="1:13" ht="25.2" customHeight="1">
      <c r="A13" s="227" t="str">
        <f>REG!B14</f>
        <v>ALEJANDRO MARTINEZ TEJEDA</v>
      </c>
      <c r="B13" s="228" t="str">
        <f>REG!C14</f>
        <v>SALA DE CABILDO</v>
      </c>
      <c r="C13" s="229" t="str">
        <f>REG!D14</f>
        <v>REG. PROPIETARIO</v>
      </c>
      <c r="D13" s="230">
        <f>REG!E14</f>
        <v>2758151830</v>
      </c>
      <c r="E13" s="231">
        <f>REG!F14</f>
        <v>16</v>
      </c>
      <c r="F13" s="235">
        <f>REG!G14</f>
        <v>832</v>
      </c>
      <c r="G13" s="232">
        <f>REG!H14</f>
        <v>13312</v>
      </c>
      <c r="H13" s="233">
        <f>REG!I14</f>
        <v>144</v>
      </c>
      <c r="I13" s="232">
        <f>REG!J14</f>
        <v>2304</v>
      </c>
      <c r="J13" s="234">
        <f>REG!K14</f>
        <v>0</v>
      </c>
      <c r="K13" s="232">
        <f>REG!L14</f>
        <v>0</v>
      </c>
      <c r="L13" s="232">
        <f>REG!M14</f>
        <v>0</v>
      </c>
      <c r="M13" s="235">
        <f>REG!N14</f>
        <v>11008</v>
      </c>
    </row>
    <row r="14" spans="1:13" ht="25.2" customHeight="1">
      <c r="A14" s="227" t="str">
        <f>REG!B15</f>
        <v>VERONICA CORONA GONZALEZ</v>
      </c>
      <c r="B14" s="228" t="str">
        <f>REG!C15</f>
        <v>SALA DE CABILDO</v>
      </c>
      <c r="C14" s="229" t="str">
        <f>REG!D15</f>
        <v>REG. PROPIETARIO</v>
      </c>
      <c r="D14" s="230">
        <f>REG!E15</f>
        <v>2758151768</v>
      </c>
      <c r="E14" s="231">
        <f>REG!F15</f>
        <v>16</v>
      </c>
      <c r="F14" s="235">
        <f>REG!G15</f>
        <v>832</v>
      </c>
      <c r="G14" s="232">
        <f>REG!H15</f>
        <v>13312</v>
      </c>
      <c r="H14" s="233">
        <f>REG!I15</f>
        <v>144</v>
      </c>
      <c r="I14" s="232">
        <f>REG!J15</f>
        <v>2304</v>
      </c>
      <c r="J14" s="234">
        <f>REG!K15</f>
        <v>0</v>
      </c>
      <c r="K14" s="232">
        <f>REG!L15</f>
        <v>0</v>
      </c>
      <c r="L14" s="232">
        <f>REG!M15</f>
        <v>0</v>
      </c>
      <c r="M14" s="235">
        <f>REG!N15</f>
        <v>11008</v>
      </c>
    </row>
    <row r="15" spans="1:13" ht="25.2" customHeight="1">
      <c r="A15" s="227" t="str">
        <f>PRESIDENC!B7</f>
        <v>JOSE SANTIAGO CORONADO VALENCIA</v>
      </c>
      <c r="B15" s="228" t="str">
        <f>PRESIDENC!C7</f>
        <v>PRESIDENCIA MPAL.</v>
      </c>
      <c r="C15" s="229" t="str">
        <f>PRESIDENC!D7</f>
        <v>PRESIDENTE MPAL.</v>
      </c>
      <c r="D15" s="230">
        <f>PRESIDENC!E7</f>
        <v>0</v>
      </c>
      <c r="E15" s="231">
        <f>PRESIDENC!F7</f>
        <v>16</v>
      </c>
      <c r="F15" s="235">
        <f>PRESIDENC!G7</f>
        <v>1680</v>
      </c>
      <c r="G15" s="232">
        <f>PRESIDENC!H7</f>
        <v>26880</v>
      </c>
      <c r="H15" s="233">
        <f>PRESIDENC!I7</f>
        <v>383</v>
      </c>
      <c r="I15" s="232">
        <f>PRESIDENC!J7</f>
        <v>6128</v>
      </c>
      <c r="J15" s="234">
        <f>PRESIDENC!K7</f>
        <v>0</v>
      </c>
      <c r="K15" s="232">
        <f>PRESIDENC!L7</f>
        <v>0</v>
      </c>
      <c r="L15" s="232">
        <f>PRESIDENC!M7</f>
        <v>0</v>
      </c>
      <c r="M15" s="235">
        <f>PRESIDENC!N7</f>
        <v>20752</v>
      </c>
    </row>
    <row r="16" spans="1:13" ht="25.2" customHeight="1">
      <c r="A16" s="227" t="str">
        <f>PRESIDENC!B8</f>
        <v>FRANCISCO DIAZ GONZALEZ</v>
      </c>
      <c r="B16" s="228" t="str">
        <f>PRESIDENC!C8</f>
        <v>PRESIDENCIA MPAL.</v>
      </c>
      <c r="C16" s="229" t="str">
        <f>PRESIDENC!D8</f>
        <v>AUXILIAR ADMVO.</v>
      </c>
      <c r="D16" s="230">
        <f>PRESIDENC!E8</f>
        <v>2934317068</v>
      </c>
      <c r="E16" s="231">
        <f>PRESIDENC!F8</f>
        <v>16</v>
      </c>
      <c r="F16" s="235">
        <f>PRESIDENC!G8</f>
        <v>270</v>
      </c>
      <c r="G16" s="232">
        <f>PRESIDENC!H8</f>
        <v>4320</v>
      </c>
      <c r="H16" s="232">
        <f>PRESIDENC!I8</f>
        <v>25</v>
      </c>
      <c r="I16" s="232">
        <f>PRESIDENC!J8</f>
        <v>400</v>
      </c>
      <c r="J16" s="232">
        <f>PRESIDENC!K8</f>
        <v>0</v>
      </c>
      <c r="K16" s="232">
        <f>PRESIDENC!L8</f>
        <v>0</v>
      </c>
      <c r="L16" s="232">
        <f>PRESIDENC!M8</f>
        <v>0</v>
      </c>
      <c r="M16" s="235">
        <f>PRESIDENC!N8</f>
        <v>3920</v>
      </c>
    </row>
    <row r="17" spans="1:13" ht="25.2" customHeight="1">
      <c r="A17" s="227" t="str">
        <f>PRESIDENC!B9</f>
        <v>BRENDA CHAVEZ CARDENAS</v>
      </c>
      <c r="B17" s="228" t="str">
        <f>PRESIDENC!C9</f>
        <v>PRESIDENCIA MPAL.</v>
      </c>
      <c r="C17" s="229" t="str">
        <f>PRESIDENC!D9</f>
        <v>SECRETARIA</v>
      </c>
      <c r="D17" s="230">
        <f>PRESIDENC!E9</f>
        <v>0</v>
      </c>
      <c r="E17" s="231">
        <f>PRESIDENC!F9</f>
        <v>16</v>
      </c>
      <c r="F17" s="235">
        <f>PRESIDENC!G9</f>
        <v>188</v>
      </c>
      <c r="G17" s="232">
        <f>PRESIDENC!H9</f>
        <v>3008</v>
      </c>
      <c r="H17" s="232">
        <f>PRESIDENC!I9</f>
        <v>4</v>
      </c>
      <c r="I17" s="232">
        <f>PRESIDENC!J9</f>
        <v>64</v>
      </c>
      <c r="J17" s="232">
        <f>PRESIDENC!K9</f>
        <v>0</v>
      </c>
      <c r="K17" s="232">
        <f>PRESIDENC!L9</f>
        <v>0</v>
      </c>
      <c r="L17" s="232">
        <f>PRESIDENC!M9</f>
        <v>0</v>
      </c>
      <c r="M17" s="235">
        <f>PRESIDENC!N9</f>
        <v>2944</v>
      </c>
    </row>
    <row r="18" spans="1:13" ht="25.2" customHeight="1">
      <c r="A18" s="227" t="str">
        <f>PRESIDENC!B10</f>
        <v>GPE XIMENA CONTRERAS VALENCIA</v>
      </c>
      <c r="B18" s="228" t="str">
        <f>PRESIDENC!C10</f>
        <v>PRESIDENCIA MPAL.</v>
      </c>
      <c r="C18" s="229" t="str">
        <f>PRESIDENC!D10</f>
        <v>RECEPCIONISTA</v>
      </c>
      <c r="D18" s="230">
        <f>PRESIDENC!E10</f>
        <v>2754131843</v>
      </c>
      <c r="E18" s="231">
        <f>PRESIDENC!F10</f>
        <v>16</v>
      </c>
      <c r="F18" s="235">
        <f>PRESIDENC!G10</f>
        <v>188</v>
      </c>
      <c r="G18" s="232">
        <f>PRESIDENC!H10</f>
        <v>3008</v>
      </c>
      <c r="H18" s="232">
        <f>PRESIDENC!I10</f>
        <v>4</v>
      </c>
      <c r="I18" s="232">
        <f>PRESIDENC!J10</f>
        <v>64</v>
      </c>
      <c r="J18" s="232">
        <f>PRESIDENC!K10</f>
        <v>0</v>
      </c>
      <c r="K18" s="232">
        <f>PRESIDENC!L10</f>
        <v>0</v>
      </c>
      <c r="L18" s="232">
        <f>PRESIDENC!M10</f>
        <v>0</v>
      </c>
      <c r="M18" s="235">
        <f>PRESIDENC!N10</f>
        <v>2944</v>
      </c>
    </row>
    <row r="19" spans="1:13" ht="25.2" customHeight="1">
      <c r="A19" s="227" t="str">
        <f>PRESIDENC!B11</f>
        <v>JUAN ANTONIO  GARCIA LOPEZ</v>
      </c>
      <c r="B19" s="228" t="str">
        <f>PRESIDENC!C11</f>
        <v>PRESIDENCIA MPAL.</v>
      </c>
      <c r="C19" s="229" t="str">
        <f>PRESIDENC!D11</f>
        <v>MENSAJERO</v>
      </c>
      <c r="D19" s="230">
        <f>PRESIDENC!E11</f>
        <v>1228873933</v>
      </c>
      <c r="E19" s="231">
        <f>PRESIDENC!F11</f>
        <v>16</v>
      </c>
      <c r="F19" s="235">
        <f>PRESIDENC!G11</f>
        <v>212</v>
      </c>
      <c r="G19" s="232">
        <f>PRESIDENC!H11</f>
        <v>3392</v>
      </c>
      <c r="H19" s="232">
        <f>PRESIDENC!I11</f>
        <v>8</v>
      </c>
      <c r="I19" s="232">
        <f>PRESIDENC!J11</f>
        <v>128</v>
      </c>
      <c r="J19" s="232">
        <f>PRESIDENC!K11</f>
        <v>0</v>
      </c>
      <c r="K19" s="232">
        <f>PRESIDENC!L11</f>
        <v>0</v>
      </c>
      <c r="L19" s="232">
        <f>PRESIDENC!M11</f>
        <v>162</v>
      </c>
      <c r="M19" s="235">
        <f>PRESIDENC!N11</f>
        <v>3102</v>
      </c>
    </row>
    <row r="20" spans="1:13" ht="25.2" customHeight="1">
      <c r="A20" s="227" t="str">
        <f>PRESIDENC!B12</f>
        <v>MARIA DOLORES CARDENAS ORTEGA</v>
      </c>
      <c r="B20" s="228" t="str">
        <f>PRESIDENC!C12</f>
        <v>PRESIDENCIA MPAL.</v>
      </c>
      <c r="C20" s="229" t="str">
        <f>PRESIDENC!D12</f>
        <v>CONSERJE</v>
      </c>
      <c r="D20" s="230">
        <f>PRESIDENC!E12</f>
        <v>1137015771</v>
      </c>
      <c r="E20" s="231">
        <f>PRESIDENC!F12</f>
        <v>16</v>
      </c>
      <c r="F20" s="235">
        <f>PRESIDENC!G12</f>
        <v>168</v>
      </c>
      <c r="G20" s="232">
        <f>PRESIDENC!H12</f>
        <v>2688</v>
      </c>
      <c r="H20" s="233">
        <f>PRESIDENC!I12</f>
        <v>1</v>
      </c>
      <c r="I20" s="232">
        <f>PRESIDENC!J12</f>
        <v>16</v>
      </c>
      <c r="J20" s="234">
        <f>PRESIDENC!K12</f>
        <v>0</v>
      </c>
      <c r="K20" s="232">
        <f>PRESIDENC!L12</f>
        <v>0</v>
      </c>
      <c r="L20" s="232">
        <f>PRESIDENC!M12</f>
        <v>0</v>
      </c>
      <c r="M20" s="235">
        <f>PRESIDENC!N12</f>
        <v>2672</v>
      </c>
    </row>
    <row r="21" spans="1:13" ht="25.2" customHeight="1">
      <c r="A21" s="227" t="str">
        <f>PRESIDENC!B13</f>
        <v>MARGARITA RUIZ PULIDO</v>
      </c>
      <c r="B21" s="228" t="str">
        <f>PRESIDENC!C13</f>
        <v>PRESIDENCIA MPAL.</v>
      </c>
      <c r="C21" s="229" t="str">
        <f>PRESIDENC!D13</f>
        <v>CONSERJE</v>
      </c>
      <c r="D21" s="230">
        <f>PRESIDENC!E13</f>
        <v>2758136335</v>
      </c>
      <c r="E21" s="231">
        <f>PRESIDENC!F13</f>
        <v>16</v>
      </c>
      <c r="F21" s="235">
        <f>PRESIDENC!G13</f>
        <v>168</v>
      </c>
      <c r="G21" s="232">
        <f>PRESIDENC!H13</f>
        <v>2688</v>
      </c>
      <c r="H21" s="233">
        <f>PRESIDENC!I13</f>
        <v>1</v>
      </c>
      <c r="I21" s="232">
        <f>PRESIDENC!J13</f>
        <v>16</v>
      </c>
      <c r="J21" s="234">
        <f>PRESIDENC!K13</f>
        <v>0</v>
      </c>
      <c r="K21" s="232">
        <f>PRESIDENC!L13</f>
        <v>0</v>
      </c>
      <c r="L21" s="232">
        <f>PRESIDENC!M13</f>
        <v>126</v>
      </c>
      <c r="M21" s="235">
        <f>PRESIDENC!N13</f>
        <v>2546</v>
      </c>
    </row>
    <row r="22" spans="1:13" ht="25.2" customHeight="1">
      <c r="A22" s="227" t="str">
        <f>'SECRET Y SINDIC'!B7</f>
        <v>MARIA DEL CARMEN CEJA ESQUIVEZ</v>
      </c>
      <c r="B22" s="228" t="str">
        <f>'SECRET Y SINDIC'!C7</f>
        <v>SEC. Y SINDICATURA</v>
      </c>
      <c r="C22" s="229" t="str">
        <f>'SECRET Y SINDIC'!D7</f>
        <v>SINDICO</v>
      </c>
      <c r="D22" s="230">
        <f>'SECRET Y SINDIC'!E7</f>
        <v>2926170781</v>
      </c>
      <c r="E22" s="231">
        <f>'SECRET Y SINDIC'!F7</f>
        <v>16</v>
      </c>
      <c r="F22" s="235">
        <f>'SECRET Y SINDIC'!G7</f>
        <v>905</v>
      </c>
      <c r="G22" s="232">
        <f>'SECRET Y SINDIC'!H7</f>
        <v>14480</v>
      </c>
      <c r="H22" s="233">
        <f>'SECRET Y SINDIC'!I7</f>
        <v>161</v>
      </c>
      <c r="I22" s="232">
        <f>'SECRET Y SINDIC'!J7</f>
        <v>2576</v>
      </c>
      <c r="J22" s="234">
        <f>'SECRET Y SINDIC'!K7</f>
        <v>0</v>
      </c>
      <c r="K22" s="232">
        <f>'SECRET Y SINDIC'!L7</f>
        <v>0</v>
      </c>
      <c r="L22" s="232">
        <f>'SECRET Y SINDIC'!M7</f>
        <v>761</v>
      </c>
      <c r="M22" s="235">
        <f>'SECRET Y SINDIC'!N7</f>
        <v>11143</v>
      </c>
    </row>
    <row r="23" spans="1:13" ht="25.2" customHeight="1">
      <c r="A23" s="227" t="str">
        <f>'SECRET Y SINDIC'!B8</f>
        <v>JANETTE GPE. TRUJILLO GALLEGOS</v>
      </c>
      <c r="B23" s="228" t="str">
        <f>'SECRET Y SINDIC'!C8</f>
        <v>SEC. Y SINDICATURA</v>
      </c>
      <c r="C23" s="229" t="str">
        <f>'SECRET Y SINDIC'!D8</f>
        <v>SECRETARIA</v>
      </c>
      <c r="D23" s="230">
        <f>'SECRET Y SINDIC'!E8</f>
        <v>2911014668</v>
      </c>
      <c r="E23" s="231">
        <f>'SECRET Y SINDIC'!F8</f>
        <v>16</v>
      </c>
      <c r="F23" s="235">
        <f>'SECRET Y SINDIC'!G8</f>
        <v>188</v>
      </c>
      <c r="G23" s="232">
        <f>'SECRET Y SINDIC'!H8</f>
        <v>3008</v>
      </c>
      <c r="H23" s="233">
        <f>'SECRET Y SINDIC'!I8</f>
        <v>4</v>
      </c>
      <c r="I23" s="232">
        <f>'SECRET Y SINDIC'!J8</f>
        <v>64</v>
      </c>
      <c r="J23" s="234">
        <f>'SECRET Y SINDIC'!K8</f>
        <v>0</v>
      </c>
      <c r="K23" s="232">
        <f>'SECRET Y SINDIC'!L8</f>
        <v>0</v>
      </c>
      <c r="L23" s="232">
        <f>'SECRET Y SINDIC'!M8</f>
        <v>0</v>
      </c>
      <c r="M23" s="235">
        <f>'SECRET Y SINDIC'!N8</f>
        <v>2944</v>
      </c>
    </row>
    <row r="24" spans="1:13" ht="25.2" customHeight="1">
      <c r="A24" s="227" t="str">
        <f>'SECRET Y SINDIC'!B9</f>
        <v>JORGE CARLOS NAVARRETE GARZA</v>
      </c>
      <c r="B24" s="228" t="str">
        <f>'SECRET Y SINDIC'!C9</f>
        <v>SEC. Y SINDICATURA</v>
      </c>
      <c r="C24" s="229" t="str">
        <f>'SECRET Y SINDIC'!D9</f>
        <v>SECRETARIO GENERAL</v>
      </c>
      <c r="D24" s="230">
        <f>'SECRET Y SINDIC'!E9</f>
        <v>1110430374</v>
      </c>
      <c r="E24" s="231">
        <f>'SECRET Y SINDIC'!F9</f>
        <v>16</v>
      </c>
      <c r="F24" s="235">
        <f>'SECRET Y SINDIC'!G9</f>
        <v>699</v>
      </c>
      <c r="G24" s="232">
        <f>'SECRET Y SINDIC'!H9</f>
        <v>11184</v>
      </c>
      <c r="H24" s="232">
        <f>'SECRET Y SINDIC'!I9</f>
        <v>107</v>
      </c>
      <c r="I24" s="232">
        <f>'SECRET Y SINDIC'!J9</f>
        <v>1712</v>
      </c>
      <c r="J24" s="232">
        <f>'SECRET Y SINDIC'!K9</f>
        <v>0</v>
      </c>
      <c r="K24" s="232">
        <f>'SECRET Y SINDIC'!L9</f>
        <v>0</v>
      </c>
      <c r="L24" s="232">
        <f>'SECRET Y SINDIC'!M9</f>
        <v>0</v>
      </c>
      <c r="M24" s="235">
        <f>'SECRET Y SINDIC'!N9</f>
        <v>9472</v>
      </c>
    </row>
    <row r="25" spans="1:13" ht="25.2" customHeight="1">
      <c r="A25" s="227" t="str">
        <f>'SECRET Y SINDIC'!B10</f>
        <v>GLIDIOLA MATA VALDOVINOS</v>
      </c>
      <c r="B25" s="228" t="str">
        <f>'SECRET Y SINDIC'!C10</f>
        <v>SEC. Y SINDICATURA</v>
      </c>
      <c r="C25" s="229" t="str">
        <f>'SECRET Y SINDIC'!D10</f>
        <v>SECRETARIA</v>
      </c>
      <c r="D25" s="230">
        <f>'SECRET Y SINDIC'!E10</f>
        <v>1226365841</v>
      </c>
      <c r="E25" s="231">
        <f>'SECRET Y SINDIC'!F10</f>
        <v>16</v>
      </c>
      <c r="F25" s="235">
        <f>'SECRET Y SINDIC'!G10</f>
        <v>286</v>
      </c>
      <c r="G25" s="232">
        <f>'SECRET Y SINDIC'!H10</f>
        <v>4576</v>
      </c>
      <c r="H25" s="233">
        <f>'SECRET Y SINDIC'!I10</f>
        <v>26</v>
      </c>
      <c r="I25" s="232">
        <f>'SECRET Y SINDIC'!J10</f>
        <v>416</v>
      </c>
      <c r="J25" s="234">
        <f>'SECRET Y SINDIC'!K10</f>
        <v>0</v>
      </c>
      <c r="K25" s="232">
        <f>'SECRET Y SINDIC'!L10</f>
        <v>0</v>
      </c>
      <c r="L25" s="232">
        <f>'SECRET Y SINDIC'!M10</f>
        <v>290</v>
      </c>
      <c r="M25" s="235">
        <f>'SECRET Y SINDIC'!N10</f>
        <v>3870</v>
      </c>
    </row>
    <row r="26" spans="1:13" ht="25.2" customHeight="1">
      <c r="A26" s="227" t="str">
        <f>'SECRET Y SINDIC'!B11</f>
        <v>ZACARIAS GALVAN DOMINGUEZ</v>
      </c>
      <c r="B26" s="228" t="str">
        <f>'SECRET Y SINDIC'!C11</f>
        <v>SEC. Y SINDICATURA</v>
      </c>
      <c r="C26" s="229" t="str">
        <f>'SECRET Y SINDIC'!D11</f>
        <v>GESTOR MUNICIPAL</v>
      </c>
      <c r="D26" s="230">
        <f>'SECRET Y SINDIC'!E11</f>
        <v>2888052956</v>
      </c>
      <c r="E26" s="231">
        <f>'SECRET Y SINDIC'!F11</f>
        <v>16</v>
      </c>
      <c r="F26" s="235">
        <f>'SECRET Y SINDIC'!G11</f>
        <v>275</v>
      </c>
      <c r="G26" s="232">
        <f>'SECRET Y SINDIC'!H11</f>
        <v>4400</v>
      </c>
      <c r="H26" s="233">
        <f>'SECRET Y SINDIC'!I11</f>
        <v>25</v>
      </c>
      <c r="I26" s="232">
        <f>'SECRET Y SINDIC'!J11</f>
        <v>400</v>
      </c>
      <c r="J26" s="234">
        <f>'SECRET Y SINDIC'!K11</f>
        <v>0</v>
      </c>
      <c r="K26" s="232">
        <f>'SECRET Y SINDIC'!L11</f>
        <v>0</v>
      </c>
      <c r="L26" s="232">
        <f>'SECRET Y SINDIC'!M11</f>
        <v>0</v>
      </c>
      <c r="M26" s="235">
        <f>'SECRET Y SINDIC'!N11</f>
        <v>4000</v>
      </c>
    </row>
    <row r="27" spans="1:13" ht="25.2" customHeight="1">
      <c r="A27" s="227" t="str">
        <f>'SECRET Y SINDIC'!B12</f>
        <v>EMMANUEL DIAZ MAGAÑA</v>
      </c>
      <c r="B27" s="228" t="str">
        <f>'SECRET Y SINDIC'!C12</f>
        <v>JURIDICO</v>
      </c>
      <c r="C27" s="229" t="str">
        <f>'SECRET Y SINDIC'!D12</f>
        <v>ASESOR JURIDICO</v>
      </c>
      <c r="D27" s="230">
        <f>'SECRET Y SINDIC'!E12</f>
        <v>1128305153</v>
      </c>
      <c r="E27" s="231">
        <f>'SECRET Y SINDIC'!F12</f>
        <v>16</v>
      </c>
      <c r="F27" s="235">
        <f>'SECRET Y SINDIC'!G12</f>
        <v>432</v>
      </c>
      <c r="G27" s="232">
        <f>'SECRET Y SINDIC'!H12</f>
        <v>6912</v>
      </c>
      <c r="H27" s="233">
        <f>'SECRET Y SINDIC'!I12</f>
        <v>50</v>
      </c>
      <c r="I27" s="232">
        <f>'SECRET Y SINDIC'!J12</f>
        <v>800</v>
      </c>
      <c r="J27" s="234">
        <f>'SECRET Y SINDIC'!K12</f>
        <v>0</v>
      </c>
      <c r="K27" s="232">
        <f>'SECRET Y SINDIC'!L12</f>
        <v>0</v>
      </c>
      <c r="L27" s="232">
        <f>'SECRET Y SINDIC'!M12</f>
        <v>0</v>
      </c>
      <c r="M27" s="235">
        <f>'SECRET Y SINDIC'!N12</f>
        <v>6112</v>
      </c>
    </row>
    <row r="28" spans="1:13" ht="25.2" customHeight="1">
      <c r="A28" s="227" t="str">
        <f>'OFIC MAY Y DES SOC'!B7</f>
        <v>ANA CAROLINA RIOS CERVANTES</v>
      </c>
      <c r="B28" s="228" t="str">
        <f>'OFIC MAY Y DES SOC'!C7</f>
        <v>OFICIALIA MAYOR</v>
      </c>
      <c r="C28" s="229" t="str">
        <f>'OFIC MAY Y DES SOC'!D7</f>
        <v>SECRETARIA</v>
      </c>
      <c r="D28" s="230">
        <f>'OFIC MAY Y DES SOC'!E7</f>
        <v>2934279905</v>
      </c>
      <c r="E28" s="231">
        <f>'OFIC MAY Y DES SOC'!F7</f>
        <v>16</v>
      </c>
      <c r="F28" s="235">
        <f>'OFIC MAY Y DES SOC'!G7</f>
        <v>256</v>
      </c>
      <c r="G28" s="232">
        <f>'OFIC MAY Y DES SOC'!H7</f>
        <v>4096</v>
      </c>
      <c r="H28" s="232">
        <f>'OFIC MAY Y DES SOC'!I7</f>
        <v>22</v>
      </c>
      <c r="I28" s="232">
        <f>'OFIC MAY Y DES SOC'!J7</f>
        <v>352</v>
      </c>
      <c r="J28" s="232">
        <f>'OFIC MAY Y DES SOC'!K7</f>
        <v>0</v>
      </c>
      <c r="K28" s="232">
        <f>'OFIC MAY Y DES SOC'!L7</f>
        <v>0</v>
      </c>
      <c r="L28" s="232">
        <f>'OFIC MAY Y DES SOC'!M7</f>
        <v>0</v>
      </c>
      <c r="M28" s="235">
        <f>'OFIC MAY Y DES SOC'!N7</f>
        <v>3744</v>
      </c>
    </row>
    <row r="29" spans="1:13" ht="25.2" customHeight="1">
      <c r="A29" s="227" t="str">
        <f>'OFIC MAY Y DES SOC'!B8</f>
        <v>PAULA ELVIA HERNANDEZ DOMINGUEZ</v>
      </c>
      <c r="B29" s="228" t="str">
        <f>'OFIC MAY Y DES SOC'!C8</f>
        <v>DES. SOCIAL</v>
      </c>
      <c r="C29" s="229" t="str">
        <f>'OFIC MAY Y DES SOC'!D8</f>
        <v>DIRECTORA</v>
      </c>
      <c r="D29" s="230">
        <f>'OFIC MAY Y DES SOC'!E8</f>
        <v>2892975106</v>
      </c>
      <c r="E29" s="231">
        <f>'OFIC MAY Y DES SOC'!F8</f>
        <v>16</v>
      </c>
      <c r="F29" s="235">
        <f>'OFIC MAY Y DES SOC'!G8</f>
        <v>372</v>
      </c>
      <c r="G29" s="232">
        <f>'OFIC MAY Y DES SOC'!H8</f>
        <v>5952</v>
      </c>
      <c r="H29" s="232">
        <f>'OFIC MAY Y DES SOC'!I8</f>
        <v>43</v>
      </c>
      <c r="I29" s="232">
        <f>'OFIC MAY Y DES SOC'!J8</f>
        <v>688</v>
      </c>
      <c r="J29" s="232">
        <f>'OFIC MAY Y DES SOC'!K8</f>
        <v>0</v>
      </c>
      <c r="K29" s="232">
        <f>'OFIC MAY Y DES SOC'!L8</f>
        <v>0</v>
      </c>
      <c r="L29" s="232">
        <f>'OFIC MAY Y DES SOC'!M8</f>
        <v>0</v>
      </c>
      <c r="M29" s="235">
        <f>'OFIC MAY Y DES SOC'!N8</f>
        <v>5264</v>
      </c>
    </row>
    <row r="30" spans="1:13" ht="25.2" customHeight="1">
      <c r="A30" s="227" t="str">
        <f>'OFIC MAY Y DES SOC'!B9</f>
        <v>ROSARIO RAMIREZ DIAZ</v>
      </c>
      <c r="B30" s="228" t="str">
        <f>'OFIC MAY Y DES SOC'!C9</f>
        <v>DES. SOCIAL</v>
      </c>
      <c r="C30" s="229" t="str">
        <f>'OFIC MAY Y DES SOC'!D9</f>
        <v>SECRETARIA</v>
      </c>
      <c r="D30" s="230">
        <f>'OFIC MAY Y DES SOC'!E9</f>
        <v>2778286248</v>
      </c>
      <c r="E30" s="231">
        <f>'OFIC MAY Y DES SOC'!F9</f>
        <v>16</v>
      </c>
      <c r="F30" s="235">
        <f>'OFIC MAY Y DES SOC'!G9</f>
        <v>188</v>
      </c>
      <c r="G30" s="232">
        <f>'OFIC MAY Y DES SOC'!H9</f>
        <v>3008</v>
      </c>
      <c r="H30" s="232">
        <f>'OFIC MAY Y DES SOC'!I9</f>
        <v>4</v>
      </c>
      <c r="I30" s="232">
        <f>'OFIC MAY Y DES SOC'!J9</f>
        <v>64</v>
      </c>
      <c r="J30" s="232">
        <f>'OFIC MAY Y DES SOC'!K9</f>
        <v>0</v>
      </c>
      <c r="K30" s="232">
        <f>'OFIC MAY Y DES SOC'!L9</f>
        <v>0</v>
      </c>
      <c r="L30" s="232">
        <f>'OFIC MAY Y DES SOC'!M9</f>
        <v>142</v>
      </c>
      <c r="M30" s="235">
        <f>'OFIC MAY Y DES SOC'!N9</f>
        <v>2802</v>
      </c>
    </row>
    <row r="31" spans="1:13" ht="25.2" customHeight="1">
      <c r="A31" s="227" t="str">
        <f>'REG CIV Y PROM ECON'!B7</f>
        <v>ROBERTO GRACIAN CABRERA</v>
      </c>
      <c r="B31" s="228" t="str">
        <f>'REG CIV Y PROM ECON'!C7</f>
        <v>REGISTRO CIVIL</v>
      </c>
      <c r="C31" s="229" t="str">
        <f>'REG CIV Y PROM ECON'!D7</f>
        <v>OFICIAL DEL REGISTO CIVIL</v>
      </c>
      <c r="D31" s="230">
        <f>'REG CIV Y PROM ECON'!E7</f>
        <v>2758150605</v>
      </c>
      <c r="E31" s="231">
        <f>'REG CIV Y PROM ECON'!F7</f>
        <v>16</v>
      </c>
      <c r="F31" s="235">
        <f>'REG CIV Y PROM ECON'!G7</f>
        <v>380</v>
      </c>
      <c r="G31" s="232">
        <f>'REG CIV Y PROM ECON'!H7</f>
        <v>6080</v>
      </c>
      <c r="H31" s="232">
        <f>'REG CIV Y PROM ECON'!I7</f>
        <v>46</v>
      </c>
      <c r="I31" s="232">
        <f>'REG CIV Y PROM ECON'!J7</f>
        <v>736</v>
      </c>
      <c r="J31" s="232">
        <f>'REG CIV Y PROM ECON'!K7</f>
        <v>0</v>
      </c>
      <c r="K31" s="232">
        <f>'REG CIV Y PROM ECON'!L7</f>
        <v>0</v>
      </c>
      <c r="L31" s="232">
        <f>'REG CIV Y PROM ECON'!M7</f>
        <v>0</v>
      </c>
      <c r="M31" s="235">
        <f>'REG CIV Y PROM ECON'!N7</f>
        <v>5344</v>
      </c>
    </row>
    <row r="32" spans="1:13" ht="25.2" customHeight="1">
      <c r="A32" s="227" t="str">
        <f>'REG CIV Y PROM ECON'!B8</f>
        <v>MARIA REYNA VILLA VARGAS</v>
      </c>
      <c r="B32" s="228" t="str">
        <f>'REG CIV Y PROM ECON'!C8</f>
        <v>REGISTRO CIVIL</v>
      </c>
      <c r="C32" s="229" t="str">
        <f>'REG CIV Y PROM ECON'!D8</f>
        <v>SECRETARIA</v>
      </c>
      <c r="D32" s="230">
        <f>'REG CIV Y PROM ECON'!E8</f>
        <v>1226366392</v>
      </c>
      <c r="E32" s="231">
        <f>'REG CIV Y PROM ECON'!F8</f>
        <v>16</v>
      </c>
      <c r="F32" s="235">
        <f>'REG CIV Y PROM ECON'!G8</f>
        <v>206</v>
      </c>
      <c r="G32" s="232">
        <f>'REG CIV Y PROM ECON'!H8</f>
        <v>3296</v>
      </c>
      <c r="H32" s="232">
        <f>'REG CIV Y PROM ECON'!I8</f>
        <v>6</v>
      </c>
      <c r="I32" s="232">
        <f>'REG CIV Y PROM ECON'!J8</f>
        <v>96</v>
      </c>
      <c r="J32" s="232">
        <f>'REG CIV Y PROM ECON'!K8</f>
        <v>0</v>
      </c>
      <c r="K32" s="232">
        <f>'REG CIV Y PROM ECON'!L8</f>
        <v>0</v>
      </c>
      <c r="L32" s="232">
        <f>'REG CIV Y PROM ECON'!M8</f>
        <v>142</v>
      </c>
      <c r="M32" s="235">
        <f>'REG CIV Y PROM ECON'!N8</f>
        <v>3058</v>
      </c>
    </row>
    <row r="33" spans="1:13" ht="25.2" customHeight="1">
      <c r="A33" s="227" t="str">
        <f>'REG CIV Y PROM ECON'!B9</f>
        <v>ALMA ERIKA DE LA TORRE MARTINEZ</v>
      </c>
      <c r="B33" s="228" t="str">
        <f>'REG CIV Y PROM ECON'!C9</f>
        <v>PROM. ECONOMICA</v>
      </c>
      <c r="C33" s="229" t="str">
        <f>'REG CIV Y PROM ECON'!D9</f>
        <v>SECRETARIA</v>
      </c>
      <c r="D33" s="230">
        <f>'REG CIV Y PROM ECON'!E9</f>
        <v>1215605423</v>
      </c>
      <c r="E33" s="231">
        <f>'REG CIV Y PROM ECON'!F9</f>
        <v>16</v>
      </c>
      <c r="F33" s="235">
        <f>'REG CIV Y PROM ECON'!G9</f>
        <v>256</v>
      </c>
      <c r="G33" s="232">
        <f>'REG CIV Y PROM ECON'!H9</f>
        <v>4096</v>
      </c>
      <c r="H33" s="232">
        <f>'REG CIV Y PROM ECON'!I9</f>
        <v>22</v>
      </c>
      <c r="I33" s="232">
        <f>'REG CIV Y PROM ECON'!J9</f>
        <v>352</v>
      </c>
      <c r="J33" s="232">
        <f>'REG CIV Y PROM ECON'!K9</f>
        <v>0</v>
      </c>
      <c r="K33" s="232">
        <f>'REG CIV Y PROM ECON'!L9</f>
        <v>0</v>
      </c>
      <c r="L33" s="232">
        <f>'REG CIV Y PROM ECON'!M9</f>
        <v>160</v>
      </c>
      <c r="M33" s="235">
        <f>'REG CIV Y PROM ECON'!N9</f>
        <v>3584</v>
      </c>
    </row>
    <row r="34" spans="1:13" ht="25.2" customHeight="1">
      <c r="A34" s="227" t="str">
        <f>'DES AGROP, ECOLOG'!B7</f>
        <v>JORGE ALBERTO MENDEZ OCAMPO</v>
      </c>
      <c r="B34" s="229" t="str">
        <f>'DES AGROP, ECOLOG'!C7</f>
        <v>DESARROLLO AGROPECUARIO</v>
      </c>
      <c r="C34" s="229" t="str">
        <f>'DES AGROP, ECOLOG'!D7</f>
        <v>ENCARGADA DEPTO.</v>
      </c>
      <c r="D34" s="230">
        <f>'DES AGROP, ECOLOG'!E7</f>
        <v>2937141580</v>
      </c>
      <c r="E34" s="231">
        <f>'DES AGROP, ECOLOG'!F7</f>
        <v>16</v>
      </c>
      <c r="F34" s="235">
        <f>'DES AGROP, ECOLOG'!G7</f>
        <v>435</v>
      </c>
      <c r="G34" s="232">
        <f>'DES AGROP, ECOLOG'!H7</f>
        <v>6960</v>
      </c>
      <c r="H34" s="232">
        <f>'DES AGROP, ECOLOG'!I7</f>
        <v>57</v>
      </c>
      <c r="I34" s="232">
        <f>'DES AGROP, ECOLOG'!J7</f>
        <v>912</v>
      </c>
      <c r="J34" s="232">
        <f>'DES AGROP, ECOLOG'!K7</f>
        <v>0</v>
      </c>
      <c r="K34" s="232">
        <f>'DES AGROP, ECOLOG'!L7</f>
        <v>0</v>
      </c>
      <c r="L34" s="232">
        <f>'DES AGROP, ECOLOG'!M7</f>
        <v>0</v>
      </c>
      <c r="M34" s="235">
        <f>'DES AGROP, ECOLOG'!N7</f>
        <v>6048</v>
      </c>
    </row>
    <row r="35" spans="1:13" ht="25.2" customHeight="1">
      <c r="A35" s="227" t="str">
        <f>'DES AGROP, ECOLOG'!B8</f>
        <v>NANCY GARCIA DIAZ</v>
      </c>
      <c r="B35" s="228" t="str">
        <f>'DES AGROP, ECOLOG'!C8</f>
        <v>ECOLOGIA</v>
      </c>
      <c r="C35" s="229" t="str">
        <f>'DES AGROP, ECOLOG'!D8</f>
        <v>ENCARGADA DEPTO.</v>
      </c>
      <c r="D35" s="230">
        <f>'DES AGROP, ECOLOG'!E8</f>
        <v>2758150370</v>
      </c>
      <c r="E35" s="231">
        <f>'DES AGROP, ECOLOG'!F8</f>
        <v>16</v>
      </c>
      <c r="F35" s="235">
        <f>'DES AGROP, ECOLOG'!G8</f>
        <v>274</v>
      </c>
      <c r="G35" s="232">
        <f>'DES AGROP, ECOLOG'!H8</f>
        <v>4384</v>
      </c>
      <c r="H35" s="232">
        <f>'DES AGROP, ECOLOG'!I8</f>
        <v>25</v>
      </c>
      <c r="I35" s="232">
        <f>'DES AGROP, ECOLOG'!J8</f>
        <v>400</v>
      </c>
      <c r="J35" s="232">
        <f>'DES AGROP, ECOLOG'!K8</f>
        <v>0</v>
      </c>
      <c r="K35" s="232">
        <f>'DES AGROP, ECOLOG'!L8</f>
        <v>0</v>
      </c>
      <c r="L35" s="232">
        <f>'DES AGROP, ECOLOG'!M8</f>
        <v>0</v>
      </c>
      <c r="M35" s="235">
        <f>'DES AGROP, ECOLOG'!N8</f>
        <v>3984</v>
      </c>
    </row>
    <row r="36" spans="1:13" ht="25.2" customHeight="1">
      <c r="A36" s="227" t="str">
        <f>'DES AGROP, ECOLOG'!B9</f>
        <v>NANCY GUADALUPE FONSECA TORRES</v>
      </c>
      <c r="B36" s="228" t="str">
        <f>'DES AGROP, ECOLOG'!C9</f>
        <v>TRANSPARENCIA</v>
      </c>
      <c r="C36" s="229" t="str">
        <f>'DES AGROP, ECOLOG'!D9</f>
        <v>SECRETARIA</v>
      </c>
      <c r="D36" s="230">
        <f>'DES AGROP, ECOLOG'!E9</f>
        <v>2758150354</v>
      </c>
      <c r="E36" s="231">
        <f>'DES AGROP, ECOLOG'!F9</f>
        <v>16</v>
      </c>
      <c r="F36" s="235">
        <f>'DES AGROP, ECOLOG'!G9</f>
        <v>188</v>
      </c>
      <c r="G36" s="232">
        <f>'DES AGROP, ECOLOG'!H9</f>
        <v>3008</v>
      </c>
      <c r="H36" s="232">
        <f>'DES AGROP, ECOLOG'!I9</f>
        <v>4</v>
      </c>
      <c r="I36" s="232">
        <f>'DES AGROP, ECOLOG'!J9</f>
        <v>64</v>
      </c>
      <c r="J36" s="232">
        <f>'DES AGROP, ECOLOG'!K9</f>
        <v>0</v>
      </c>
      <c r="K36" s="232">
        <f>'DES AGROP, ECOLOG'!L9</f>
        <v>0</v>
      </c>
      <c r="L36" s="232">
        <f>'DES AGROP, ECOLOG'!M9</f>
        <v>0</v>
      </c>
      <c r="M36" s="235">
        <f>'DES AGROP, ECOLOG'!N9</f>
        <v>2944</v>
      </c>
    </row>
    <row r="37" spans="1:13" ht="25.2" customHeight="1">
      <c r="A37" s="227" t="str">
        <f>'DES AGROP, ECOLOG'!B10</f>
        <v>DENISSE YOHALY HERNANDEZ MEZA</v>
      </c>
      <c r="B37" s="228" t="str">
        <f>'DES AGROP, ECOLOG'!C10</f>
        <v>INSTITUTO DE LA JUVENTUD</v>
      </c>
      <c r="C37" s="229" t="str">
        <f>'DES AGROP, ECOLOG'!D10</f>
        <v>ENCARGADA DEPTO.</v>
      </c>
      <c r="D37" s="230">
        <f>'DES AGROP, ECOLOG'!E10</f>
        <v>1123997014</v>
      </c>
      <c r="E37" s="231">
        <f>'DES AGROP, ECOLOG'!F10</f>
        <v>16</v>
      </c>
      <c r="F37" s="235">
        <f>'DES AGROP, ECOLOG'!G10</f>
        <v>256</v>
      </c>
      <c r="G37" s="232">
        <f>'DES AGROP, ECOLOG'!H10</f>
        <v>4096</v>
      </c>
      <c r="H37" s="232">
        <f>'DES AGROP, ECOLOG'!I10</f>
        <v>22</v>
      </c>
      <c r="I37" s="232">
        <f>'DES AGROP, ECOLOG'!J10</f>
        <v>352</v>
      </c>
      <c r="J37" s="232">
        <f>'DES AGROP, ECOLOG'!K10</f>
        <v>0</v>
      </c>
      <c r="K37" s="232">
        <f>'DES AGROP, ECOLOG'!L10</f>
        <v>0</v>
      </c>
      <c r="L37" s="232">
        <f>'DES AGROP, ECOLOG'!M10</f>
        <v>200</v>
      </c>
      <c r="M37" s="235">
        <f>'DES AGROP, ECOLOG'!N10</f>
        <v>3544</v>
      </c>
    </row>
    <row r="38" spans="1:13" ht="25.2" customHeight="1">
      <c r="A38" s="227" t="str">
        <f>'DES AGROP, ECOLOG'!B11</f>
        <v>SAYURI CAMARENA IBARRA</v>
      </c>
      <c r="B38" s="228" t="str">
        <f>'DES AGROP, ECOLOG'!C11</f>
        <v>CE MUJER</v>
      </c>
      <c r="C38" s="229" t="str">
        <f>'DES AGROP, ECOLOG'!D11</f>
        <v>SECRETARIA</v>
      </c>
      <c r="D38" s="230">
        <f>'DES AGROP, ECOLOG'!E11</f>
        <v>1427277490</v>
      </c>
      <c r="E38" s="231">
        <f>'DES AGROP, ECOLOG'!F11</f>
        <v>16</v>
      </c>
      <c r="F38" s="235">
        <f>'DES AGROP, ECOLOG'!G11</f>
        <v>256</v>
      </c>
      <c r="G38" s="232">
        <f>'DES AGROP, ECOLOG'!H11</f>
        <v>4096</v>
      </c>
      <c r="H38" s="232">
        <f>'DES AGROP, ECOLOG'!I11</f>
        <v>22</v>
      </c>
      <c r="I38" s="232">
        <f>'DES AGROP, ECOLOG'!J11</f>
        <v>352</v>
      </c>
      <c r="J38" s="232">
        <f>'DES AGROP, ECOLOG'!K11</f>
        <v>0</v>
      </c>
      <c r="K38" s="232">
        <f>'DES AGROP, ECOLOG'!L11</f>
        <v>0</v>
      </c>
      <c r="L38" s="232">
        <f>'DES AGROP, ECOLOG'!M11</f>
        <v>200</v>
      </c>
      <c r="M38" s="235">
        <f>'DES AGROP, ECOLOG'!N11</f>
        <v>3544</v>
      </c>
    </row>
    <row r="39" spans="1:13" ht="25.2" customHeight="1">
      <c r="A39" s="227" t="str">
        <f>'CASA CULT'!B7</f>
        <v>NAHIELI AGUILAR FERRER</v>
      </c>
      <c r="B39" s="228" t="str">
        <f>'CASA CULT'!C7</f>
        <v>CULTURA Y TURISMO</v>
      </c>
      <c r="C39" s="229" t="str">
        <f>'CASA CULT'!D7</f>
        <v>DIRECTORA CULTURA</v>
      </c>
      <c r="D39" s="230">
        <f>'CASA CULT'!E7</f>
        <v>2937145993</v>
      </c>
      <c r="E39" s="231">
        <f>'CASA CULT'!F7</f>
        <v>16</v>
      </c>
      <c r="F39" s="235">
        <f>'CASA CULT'!G7</f>
        <v>434</v>
      </c>
      <c r="G39" s="232">
        <f>'CASA CULT'!H7</f>
        <v>6944</v>
      </c>
      <c r="H39" s="232">
        <f>'CASA CULT'!I7</f>
        <v>56</v>
      </c>
      <c r="I39" s="232">
        <f>'CASA CULT'!J7</f>
        <v>896</v>
      </c>
      <c r="J39" s="232">
        <f>'CASA CULT'!K7</f>
        <v>0</v>
      </c>
      <c r="K39" s="232">
        <f>'CASA CULT'!L7</f>
        <v>0</v>
      </c>
      <c r="L39" s="232">
        <f>'CASA CULT'!M7</f>
        <v>0</v>
      </c>
      <c r="M39" s="235">
        <f>'CASA CULT'!N7</f>
        <v>6048</v>
      </c>
    </row>
    <row r="40" spans="1:13" ht="25.2" customHeight="1">
      <c r="A40" s="227" t="str">
        <f>'CASA CULT'!B8</f>
        <v>ALEJANDRO ALCARAZ REYNOSA</v>
      </c>
      <c r="B40" s="228" t="str">
        <f>'CASA CULT'!C8</f>
        <v>CULTURA Y TURISMO</v>
      </c>
      <c r="C40" s="229" t="str">
        <f>'CASA CULT'!D8</f>
        <v>SUB. DIRECTOR</v>
      </c>
      <c r="D40" s="230">
        <f>'CASA CULT'!E8</f>
        <v>2851699415</v>
      </c>
      <c r="E40" s="231">
        <f>'CASA CULT'!F8</f>
        <v>16</v>
      </c>
      <c r="F40" s="235">
        <f>'CASA CULT'!G8</f>
        <v>226</v>
      </c>
      <c r="G40" s="232">
        <f>'CASA CULT'!H8</f>
        <v>3616</v>
      </c>
      <c r="H40" s="232">
        <f>'CASA CULT'!I8</f>
        <v>9</v>
      </c>
      <c r="I40" s="232">
        <f>'CASA CULT'!J8</f>
        <v>144</v>
      </c>
      <c r="J40" s="232">
        <f>'CASA CULT'!K8</f>
        <v>0</v>
      </c>
      <c r="K40" s="232">
        <f>'CASA CULT'!L8</f>
        <v>0</v>
      </c>
      <c r="L40" s="232">
        <f>'CASA CULT'!M8</f>
        <v>0</v>
      </c>
      <c r="M40" s="235">
        <f>'CASA CULT'!N8</f>
        <v>3472</v>
      </c>
    </row>
    <row r="41" spans="1:13" ht="25.2" customHeight="1">
      <c r="A41" s="227" t="str">
        <f>'CASA CULT'!B9</f>
        <v>JUAN MANUEL CERVANTES LUPIAN</v>
      </c>
      <c r="B41" s="228" t="str">
        <f>'CASA CULT'!C9</f>
        <v>CULTURA Y TURISMO</v>
      </c>
      <c r="C41" s="229" t="str">
        <f>'CASA CULT'!D9</f>
        <v>AUXILIAR</v>
      </c>
      <c r="D41" s="230">
        <f>'CASA CULT'!E9</f>
        <v>2937148631</v>
      </c>
      <c r="E41" s="231">
        <f>'CASA CULT'!F9</f>
        <v>16</v>
      </c>
      <c r="F41" s="235">
        <f>'CASA CULT'!G9</f>
        <v>312</v>
      </c>
      <c r="G41" s="232">
        <f>'CASA CULT'!H9</f>
        <v>4992</v>
      </c>
      <c r="H41" s="232">
        <f>'CASA CULT'!I9</f>
        <v>32</v>
      </c>
      <c r="I41" s="232">
        <f>'CASA CULT'!J9</f>
        <v>512</v>
      </c>
      <c r="J41" s="232">
        <f>'CASA CULT'!K9</f>
        <v>0</v>
      </c>
      <c r="K41" s="232">
        <f>'CASA CULT'!L9</f>
        <v>0</v>
      </c>
      <c r="L41" s="232">
        <f>'CASA CULT'!M9</f>
        <v>0</v>
      </c>
      <c r="M41" s="235">
        <f>'CASA CULT'!N9</f>
        <v>4480</v>
      </c>
    </row>
    <row r="42" spans="1:13" ht="25.2" customHeight="1">
      <c r="A42" s="227" t="str">
        <f>'CASA CULT'!B10</f>
        <v>JESSICA IVONNE YAÑEZ RUIZ</v>
      </c>
      <c r="B42" s="228" t="str">
        <f>'CASA CULT'!C10</f>
        <v>CULTURA Y TURISMO</v>
      </c>
      <c r="C42" s="229" t="str">
        <f>'CASA CULT'!D10</f>
        <v>SECRETARIA</v>
      </c>
      <c r="D42" s="230">
        <f>'CASA CULT'!E10</f>
        <v>2758145903</v>
      </c>
      <c r="E42" s="231">
        <f>'CASA CULT'!F10</f>
        <v>16</v>
      </c>
      <c r="F42" s="235">
        <f>'CASA CULT'!G10</f>
        <v>226</v>
      </c>
      <c r="G42" s="232">
        <f>'CASA CULT'!H10</f>
        <v>3616</v>
      </c>
      <c r="H42" s="232">
        <f>'CASA CULT'!I10</f>
        <v>9</v>
      </c>
      <c r="I42" s="232">
        <f>'CASA CULT'!J10</f>
        <v>144</v>
      </c>
      <c r="J42" s="232">
        <f>'CASA CULT'!K10</f>
        <v>0</v>
      </c>
      <c r="K42" s="232">
        <f>'CASA CULT'!L10</f>
        <v>0</v>
      </c>
      <c r="L42" s="232">
        <f>'CASA CULT'!M10</f>
        <v>155</v>
      </c>
      <c r="M42" s="235">
        <f>'CASA CULT'!N10</f>
        <v>3317</v>
      </c>
    </row>
    <row r="43" spans="1:13" ht="25.2" customHeight="1">
      <c r="A43" s="227" t="str">
        <f>'CASA CULT'!B11</f>
        <v>JORGE RAMON FLORES RODRIGUEZ</v>
      </c>
      <c r="B43" s="228" t="str">
        <f>'CASA CULT'!C11</f>
        <v>CULTURA Y TURISMO</v>
      </c>
      <c r="C43" s="229" t="str">
        <f>'CASA CULT'!D11</f>
        <v>DISEÑADOR GRAFICO</v>
      </c>
      <c r="D43" s="230" t="str">
        <f>'CASA CULT'!E11</f>
        <v>0455842875</v>
      </c>
      <c r="E43" s="231">
        <f>'CASA CULT'!F11</f>
        <v>15</v>
      </c>
      <c r="F43" s="235">
        <f>'CASA CULT'!G11</f>
        <v>256</v>
      </c>
      <c r="G43" s="232">
        <f>'CASA CULT'!H11</f>
        <v>3840</v>
      </c>
      <c r="H43" s="232">
        <f>'CASA CULT'!I11</f>
        <v>22</v>
      </c>
      <c r="I43" s="232">
        <f>'CASA CULT'!J11</f>
        <v>330</v>
      </c>
      <c r="J43" s="232">
        <f>'CASA CULT'!K11</f>
        <v>0</v>
      </c>
      <c r="K43" s="232">
        <f>'CASA CULT'!L11</f>
        <v>0</v>
      </c>
      <c r="L43" s="232">
        <f>'CASA CULT'!M11</f>
        <v>0</v>
      </c>
      <c r="M43" s="235">
        <f>'CASA CULT'!N11</f>
        <v>3510</v>
      </c>
    </row>
    <row r="44" spans="1:13" ht="25.2" customHeight="1">
      <c r="A44" s="227" t="str">
        <f>'CASA CULT'!B12</f>
        <v>FRANCISCO JAVIER MENDEZ JIMENEZ</v>
      </c>
      <c r="B44" s="228" t="str">
        <f>'CASA CULT'!C12</f>
        <v>CULTURA Y TURISMO</v>
      </c>
      <c r="C44" s="229" t="str">
        <f>'CASA CULT'!D12</f>
        <v>ASISTENTE DE IMAGEN Y PUBLICIDAD</v>
      </c>
      <c r="D44" s="230">
        <f>'CASA CULT'!E12</f>
        <v>1505626218</v>
      </c>
      <c r="E44" s="231">
        <f>'CASA CULT'!F12</f>
        <v>15</v>
      </c>
      <c r="F44" s="235">
        <f>'CASA CULT'!G12</f>
        <v>270</v>
      </c>
      <c r="G44" s="232">
        <f>'CASA CULT'!H12</f>
        <v>4050</v>
      </c>
      <c r="H44" s="232">
        <f>'CASA CULT'!I12</f>
        <v>25</v>
      </c>
      <c r="I44" s="232">
        <f>'CASA CULT'!J12</f>
        <v>375</v>
      </c>
      <c r="J44" s="232">
        <f>'CASA CULT'!K12</f>
        <v>0</v>
      </c>
      <c r="K44" s="232">
        <f>'CASA CULT'!L12</f>
        <v>0</v>
      </c>
      <c r="L44" s="232">
        <f>'CASA CULT'!M12</f>
        <v>0</v>
      </c>
      <c r="M44" s="235">
        <f>'CASA CULT'!N12</f>
        <v>3675</v>
      </c>
    </row>
    <row r="45" spans="1:13" ht="25.2" customHeight="1">
      <c r="A45" s="227" t="str">
        <f>'CASA CULT'!B13</f>
        <v>ANA MARIA MORENO CORONA</v>
      </c>
      <c r="B45" s="228" t="str">
        <f>'CASA CULT'!C13</f>
        <v>CULTURA Y TURISMO</v>
      </c>
      <c r="C45" s="229" t="str">
        <f>'CASA CULT'!D13</f>
        <v>INTENDENTE</v>
      </c>
      <c r="D45" s="230">
        <f>'CASA CULT'!E13</f>
        <v>2758146004</v>
      </c>
      <c r="E45" s="231">
        <f>'CASA CULT'!F13</f>
        <v>16</v>
      </c>
      <c r="F45" s="235">
        <f>'CASA CULT'!G13</f>
        <v>141</v>
      </c>
      <c r="G45" s="232">
        <f>'CASA CULT'!H13</f>
        <v>2256</v>
      </c>
      <c r="H45" s="232">
        <f>'CASA CULT'!I13</f>
        <v>0</v>
      </c>
      <c r="I45" s="232">
        <f>'CASA CULT'!J13</f>
        <v>0</v>
      </c>
      <c r="J45" s="232">
        <f>'CASA CULT'!K13</f>
        <v>4</v>
      </c>
      <c r="K45" s="232">
        <f>'CASA CULT'!L13</f>
        <v>64</v>
      </c>
      <c r="L45" s="232">
        <f>'CASA CULT'!M13</f>
        <v>105</v>
      </c>
      <c r="M45" s="235">
        <f>'CASA CULT'!N13</f>
        <v>2215</v>
      </c>
    </row>
    <row r="46" spans="1:13" ht="25.2" customHeight="1">
      <c r="A46" s="227" t="str">
        <f>'CASA CULT'!B14</f>
        <v>ROBERTO VALDOVINOS MADRIZ</v>
      </c>
      <c r="B46" s="228" t="str">
        <f>'CASA CULT'!C14</f>
        <v>CULTURA Y TURISMO</v>
      </c>
      <c r="C46" s="229" t="str">
        <f>'CASA CULT'!D14</f>
        <v>VELADOR</v>
      </c>
      <c r="D46" s="230">
        <f>'CASA CULT'!E14</f>
        <v>2765530318</v>
      </c>
      <c r="E46" s="231">
        <f>'CASA CULT'!F14</f>
        <v>16</v>
      </c>
      <c r="F46" s="235">
        <f>'CASA CULT'!G14</f>
        <v>206</v>
      </c>
      <c r="G46" s="232">
        <f>'CASA CULT'!H14</f>
        <v>3296</v>
      </c>
      <c r="H46" s="232">
        <f>'CASA CULT'!I14</f>
        <v>6</v>
      </c>
      <c r="I46" s="232">
        <f>'CASA CULT'!J14</f>
        <v>96</v>
      </c>
      <c r="J46" s="232">
        <f>'CASA CULT'!K14</f>
        <v>0</v>
      </c>
      <c r="K46" s="232">
        <f>'CASA CULT'!L14</f>
        <v>0</v>
      </c>
      <c r="L46" s="232">
        <f>'CASA CULT'!M14</f>
        <v>126</v>
      </c>
      <c r="M46" s="235">
        <f>'CASA CULT'!N14</f>
        <v>3074</v>
      </c>
    </row>
    <row r="47" spans="1:13" ht="25.2" customHeight="1">
      <c r="A47" s="227" t="str">
        <f>'CASA CULT'!B15</f>
        <v>SERGIO PICHARDO CORONA</v>
      </c>
      <c r="B47" s="228" t="str">
        <f>'CASA CULT'!C15</f>
        <v>CULTURA Y TURISMO</v>
      </c>
      <c r="C47" s="229" t="str">
        <f>'CASA CULT'!D15</f>
        <v>VELADOR</v>
      </c>
      <c r="D47" s="230">
        <f>'CASA CULT'!E15</f>
        <v>0</v>
      </c>
      <c r="E47" s="231">
        <f>'CASA CULT'!F15</f>
        <v>16</v>
      </c>
      <c r="F47" s="235">
        <f>'CASA CULT'!G15</f>
        <v>206</v>
      </c>
      <c r="G47" s="232">
        <f>'CASA CULT'!H15</f>
        <v>3296</v>
      </c>
      <c r="H47" s="232">
        <f>'CASA CULT'!I15</f>
        <v>6</v>
      </c>
      <c r="I47" s="232">
        <f>'CASA CULT'!J15</f>
        <v>96</v>
      </c>
      <c r="J47" s="232">
        <f>'CASA CULT'!K15</f>
        <v>0</v>
      </c>
      <c r="K47" s="232">
        <f>'CASA CULT'!L15</f>
        <v>0</v>
      </c>
      <c r="L47" s="232">
        <f>'CASA CULT'!M15</f>
        <v>0</v>
      </c>
      <c r="M47" s="235">
        <f>'CASA CULT'!N15</f>
        <v>3200</v>
      </c>
    </row>
    <row r="48" spans="1:13" ht="25.2" customHeight="1">
      <c r="A48" s="227" t="str">
        <f>DELEG!B8</f>
        <v>ELIODORA BAUTISTA MORFIN</v>
      </c>
      <c r="B48" s="228" t="str">
        <f>DELEG!C8</f>
        <v>DELEGACION MPAL.</v>
      </c>
      <c r="C48" s="229" t="str">
        <f>DELEG!D8</f>
        <v>DELEGADA DEL VOLANTIN</v>
      </c>
      <c r="D48" s="230">
        <f>DELEG!E8</f>
        <v>2758148708</v>
      </c>
      <c r="E48" s="231">
        <f>DELEG!F8</f>
        <v>16</v>
      </c>
      <c r="F48" s="235">
        <f>DELEG!G8</f>
        <v>194</v>
      </c>
      <c r="G48" s="232">
        <f>DELEG!H8</f>
        <v>3104</v>
      </c>
      <c r="H48" s="232">
        <f>DELEG!I8</f>
        <v>5</v>
      </c>
      <c r="I48" s="232">
        <f>DELEG!J8</f>
        <v>80</v>
      </c>
      <c r="J48" s="232">
        <f>DELEG!K8</f>
        <v>0</v>
      </c>
      <c r="K48" s="232">
        <f>DELEG!L8</f>
        <v>0</v>
      </c>
      <c r="L48" s="232">
        <f>DELEG!M8</f>
        <v>0</v>
      </c>
      <c r="M48" s="235">
        <f>DELEG!N8</f>
        <v>3024</v>
      </c>
    </row>
    <row r="49" spans="1:13" ht="25.2" customHeight="1">
      <c r="A49" s="227" t="str">
        <f>DELEG!B9</f>
        <v>ROBERTO CHAVARRIA GARCIA</v>
      </c>
      <c r="B49" s="228" t="str">
        <f>DELEG!C9</f>
        <v>DELEGACION MPAL.</v>
      </c>
      <c r="C49" s="229" t="str">
        <f>DELEG!D9</f>
        <v>DELEGADO DEL EJIDO MOD.</v>
      </c>
      <c r="D49" s="230">
        <f>DELEG!E9</f>
        <v>2758149089</v>
      </c>
      <c r="E49" s="231">
        <f>DELEG!F9</f>
        <v>16</v>
      </c>
      <c r="F49" s="235">
        <f>DELEG!G9</f>
        <v>194</v>
      </c>
      <c r="G49" s="232">
        <f>DELEG!H9</f>
        <v>3104</v>
      </c>
      <c r="H49" s="232">
        <f>DELEG!I9</f>
        <v>5</v>
      </c>
      <c r="I49" s="232">
        <f>DELEG!J9</f>
        <v>80</v>
      </c>
      <c r="J49" s="232">
        <f>DELEG!K9</f>
        <v>0</v>
      </c>
      <c r="K49" s="232">
        <f>DELEG!L9</f>
        <v>0</v>
      </c>
      <c r="L49" s="232">
        <f>DELEG!M9</f>
        <v>0</v>
      </c>
      <c r="M49" s="235">
        <f>DELEG!N9</f>
        <v>3024</v>
      </c>
    </row>
    <row r="50" spans="1:13" ht="25.2" customHeight="1">
      <c r="A50" s="227" t="str">
        <f>DELEG!B10</f>
        <v>SERGIO BUENROSTRO GARCIA</v>
      </c>
      <c r="B50" s="228" t="str">
        <f>DELEG!C10</f>
        <v>AGENCIAS MPAL.</v>
      </c>
      <c r="C50" s="229" t="str">
        <f>DELEG!D10</f>
        <v>AGENTE MUNICIPAL MISMALOYA</v>
      </c>
      <c r="D50" s="230">
        <f>DELEG!E10</f>
        <v>2758148937</v>
      </c>
      <c r="E50" s="231">
        <f>DELEG!F10</f>
        <v>16</v>
      </c>
      <c r="F50" s="235">
        <f>DELEG!G10</f>
        <v>57</v>
      </c>
      <c r="G50" s="232">
        <f>DELEG!H10</f>
        <v>912</v>
      </c>
      <c r="H50" s="232">
        <f>DELEG!I10</f>
        <v>0</v>
      </c>
      <c r="I50" s="232">
        <f>DELEG!J10</f>
        <v>0</v>
      </c>
      <c r="J50" s="232">
        <f>DELEG!K10</f>
        <v>10</v>
      </c>
      <c r="K50" s="232">
        <f>DELEG!L10</f>
        <v>160</v>
      </c>
      <c r="L50" s="232">
        <f>DELEG!M10</f>
        <v>0</v>
      </c>
      <c r="M50" s="235">
        <f>DELEG!N10</f>
        <v>1072</v>
      </c>
    </row>
    <row r="51" spans="1:13" ht="25.2" customHeight="1">
      <c r="A51" s="227" t="str">
        <f>DELEG!B11</f>
        <v>JOVANA ACUÑA CEJA</v>
      </c>
      <c r="B51" s="228" t="str">
        <f>DELEG!C11</f>
        <v>AGENCIAS MPAL.</v>
      </c>
      <c r="C51" s="229" t="str">
        <f>DELEG!D11</f>
        <v>AGENTE MUNICIPAL REFUGIO</v>
      </c>
      <c r="D51" s="230">
        <f>DELEG!E11</f>
        <v>2960472700</v>
      </c>
      <c r="E51" s="231">
        <f>DELEG!F11</f>
        <v>16</v>
      </c>
      <c r="F51" s="235">
        <f>DELEG!G11</f>
        <v>38</v>
      </c>
      <c r="G51" s="232">
        <f>DELEG!H11</f>
        <v>608</v>
      </c>
      <c r="H51" s="232">
        <f>DELEG!I11</f>
        <v>0</v>
      </c>
      <c r="I51" s="232">
        <f>DELEG!J11</f>
        <v>0</v>
      </c>
      <c r="J51" s="232">
        <f>DELEG!K11</f>
        <v>12</v>
      </c>
      <c r="K51" s="232">
        <f>DELEG!L11</f>
        <v>192</v>
      </c>
      <c r="L51" s="232">
        <f>DELEG!M11</f>
        <v>0</v>
      </c>
      <c r="M51" s="235">
        <f>DELEG!N11</f>
        <v>800</v>
      </c>
    </row>
    <row r="52" spans="1:13" ht="25.2" customHeight="1">
      <c r="A52" s="227" t="str">
        <f>DELEG!B12</f>
        <v>DALILA CASTILLO DIAZ</v>
      </c>
      <c r="B52" s="236" t="str">
        <f>DELEG!C12</f>
        <v>DELEGACION MPAL.</v>
      </c>
      <c r="C52" s="237" t="str">
        <f>DELEG!D12</f>
        <v>SECRETARIA DEL VOLANTIN</v>
      </c>
      <c r="D52" s="238">
        <f>DELEG!E12</f>
        <v>2785180058</v>
      </c>
      <c r="E52" s="239">
        <f>DELEG!F12</f>
        <v>16</v>
      </c>
      <c r="F52" s="249">
        <f>DELEG!G12</f>
        <v>188</v>
      </c>
      <c r="G52" s="240">
        <f>DELEG!H12</f>
        <v>3008</v>
      </c>
      <c r="H52" s="233">
        <f>DELEG!I12</f>
        <v>4</v>
      </c>
      <c r="I52" s="232">
        <f>DELEG!J12</f>
        <v>64</v>
      </c>
      <c r="J52" s="241">
        <f>DELEG!K12</f>
        <v>0</v>
      </c>
      <c r="K52" s="240">
        <f>DELEG!L12</f>
        <v>0</v>
      </c>
      <c r="L52" s="240">
        <f>DELEG!M12</f>
        <v>142</v>
      </c>
      <c r="M52" s="235">
        <f>DELEG!N12</f>
        <v>2802</v>
      </c>
    </row>
    <row r="53" spans="1:13" ht="25.2" customHeight="1">
      <c r="A53" s="227" t="str">
        <f>DELEG!B13</f>
        <v>MONICA ALCARAZ REYNOSO</v>
      </c>
      <c r="B53" s="236" t="str">
        <f>DELEG!C13</f>
        <v>DELEGACION MPAL.</v>
      </c>
      <c r="C53" s="237" t="str">
        <f>DELEG!D13</f>
        <v>INTENDENTE EJIDO MODELO</v>
      </c>
      <c r="D53" s="238">
        <f>DELEG!E13</f>
        <v>2908762570</v>
      </c>
      <c r="E53" s="239">
        <f>DELEG!F13</f>
        <v>16</v>
      </c>
      <c r="F53" s="249">
        <f>DELEG!G13</f>
        <v>86</v>
      </c>
      <c r="G53" s="240">
        <f>DELEG!H13</f>
        <v>1376</v>
      </c>
      <c r="H53" s="233">
        <f>DELEG!I13</f>
        <v>0</v>
      </c>
      <c r="I53" s="232">
        <f>DELEG!J13</f>
        <v>0</v>
      </c>
      <c r="J53" s="241">
        <f>DELEG!K13</f>
        <v>8</v>
      </c>
      <c r="K53" s="240">
        <f>DELEG!L13</f>
        <v>128</v>
      </c>
      <c r="L53" s="240">
        <f>DELEG!M13</f>
        <v>0</v>
      </c>
      <c r="M53" s="235">
        <f>DELEG!N13</f>
        <v>1504</v>
      </c>
    </row>
    <row r="54" spans="1:13" ht="25.2" customHeight="1">
      <c r="A54" s="227" t="str">
        <f>DELEG!B14</f>
        <v>JUANA  CERVANTES  ANGEL</v>
      </c>
      <c r="B54" s="236" t="str">
        <f>DELEG!C14</f>
        <v>DELEGACION MPAL.</v>
      </c>
      <c r="C54" s="237" t="str">
        <f>DELEG!D14</f>
        <v>BARRENDERO PLAZA PRINCIPAL EJIDO MODELO</v>
      </c>
      <c r="D54" s="238">
        <f>DELEG!E14</f>
        <v>2758148775</v>
      </c>
      <c r="E54" s="239">
        <f>DELEG!F14</f>
        <v>16</v>
      </c>
      <c r="F54" s="249">
        <f>DELEG!G14</f>
        <v>72</v>
      </c>
      <c r="G54" s="240">
        <f>DELEG!H14</f>
        <v>1152</v>
      </c>
      <c r="H54" s="233">
        <f>DELEG!I14</f>
        <v>0</v>
      </c>
      <c r="I54" s="232">
        <f>DELEG!J14</f>
        <v>0</v>
      </c>
      <c r="J54" s="241">
        <f>DELEG!K14</f>
        <v>10</v>
      </c>
      <c r="K54" s="240">
        <f>DELEG!L14</f>
        <v>160</v>
      </c>
      <c r="L54" s="240">
        <f>DELEG!M14</f>
        <v>0</v>
      </c>
      <c r="M54" s="235">
        <f>DELEG!N14</f>
        <v>1312</v>
      </c>
    </row>
    <row r="55" spans="1:13" ht="25.2" customHeight="1">
      <c r="A55" s="227" t="str">
        <f>DELEGII!B8</f>
        <v>MIGUEL FONSECA TORRES</v>
      </c>
      <c r="B55" s="228" t="str">
        <f>DELEGII!C8</f>
        <v>DELEGACION MPAL.</v>
      </c>
      <c r="C55" s="229" t="str">
        <f>DELEGII!D8</f>
        <v>BARRENDERO EL VOLANTIN</v>
      </c>
      <c r="D55" s="230">
        <f>DELEGII!E8</f>
        <v>0</v>
      </c>
      <c r="E55" s="231">
        <f>DELEGII!F8</f>
        <v>16</v>
      </c>
      <c r="F55" s="235">
        <f>DELEGII!G8</f>
        <v>50</v>
      </c>
      <c r="G55" s="232">
        <f>DELEGII!H8</f>
        <v>800</v>
      </c>
      <c r="H55" s="232">
        <f>DELEGII!I8</f>
        <v>0</v>
      </c>
      <c r="I55" s="232">
        <f>DELEGII!J8</f>
        <v>0</v>
      </c>
      <c r="J55" s="232">
        <f>DELEGII!K8</f>
        <v>11</v>
      </c>
      <c r="K55" s="232">
        <f>DELEGII!L8</f>
        <v>176</v>
      </c>
      <c r="L55" s="232">
        <f>DELEGII!M8</f>
        <v>0</v>
      </c>
      <c r="M55" s="235">
        <f>DELEGII!N8</f>
        <v>976</v>
      </c>
    </row>
    <row r="56" spans="1:13" ht="25.2" customHeight="1">
      <c r="A56" s="227" t="str">
        <f>DELEGII!B9</f>
        <v>MARIA GUADALUPE ZEPEDA CORONA</v>
      </c>
      <c r="B56" s="228" t="str">
        <f>DELEGII!C9</f>
        <v>DELEGACION MPAL.</v>
      </c>
      <c r="C56" s="229" t="str">
        <f>DELEGII!D9</f>
        <v>BARRENDERO EL VOLANTIN</v>
      </c>
      <c r="D56" s="230">
        <f>DELEGII!E9</f>
        <v>0</v>
      </c>
      <c r="E56" s="231">
        <f>DELEGII!F9</f>
        <v>16</v>
      </c>
      <c r="F56" s="235">
        <f>DELEGII!G9</f>
        <v>50</v>
      </c>
      <c r="G56" s="232">
        <f>DELEGII!H9</f>
        <v>800</v>
      </c>
      <c r="H56" s="232">
        <f>DELEGII!I9</f>
        <v>0</v>
      </c>
      <c r="I56" s="232">
        <f>DELEGII!J9</f>
        <v>0</v>
      </c>
      <c r="J56" s="232">
        <f>DELEGII!K9</f>
        <v>11</v>
      </c>
      <c r="K56" s="232">
        <f>DELEGII!L9</f>
        <v>176</v>
      </c>
      <c r="L56" s="232">
        <f>DELEGII!M9</f>
        <v>44</v>
      </c>
      <c r="M56" s="235">
        <f>DELEGII!N9</f>
        <v>932</v>
      </c>
    </row>
    <row r="57" spans="1:13" ht="25.2" customHeight="1">
      <c r="A57" s="227" t="str">
        <f>DELEGII!B10</f>
        <v>FRANCISCO JAVIER Cárdenas TEJEDA</v>
      </c>
      <c r="B57" s="228" t="str">
        <f>DELEGII!C10</f>
        <v>DELEGACION MPAL.</v>
      </c>
      <c r="C57" s="229" t="str">
        <f>DELEGII!D10</f>
        <v>BARRENDERO MISMALOYA</v>
      </c>
      <c r="D57" s="230">
        <f>DELEGII!E10</f>
        <v>2910959790</v>
      </c>
      <c r="E57" s="231">
        <f>DELEGII!F10</f>
        <v>16</v>
      </c>
      <c r="F57" s="235">
        <f>DELEGII!G10</f>
        <v>50</v>
      </c>
      <c r="G57" s="232">
        <f>DELEGII!H10</f>
        <v>800</v>
      </c>
      <c r="H57" s="232">
        <f>DELEGII!I10</f>
        <v>0</v>
      </c>
      <c r="I57" s="232">
        <f>DELEGII!J10</f>
        <v>0</v>
      </c>
      <c r="J57" s="232">
        <f>DELEGII!K10</f>
        <v>11</v>
      </c>
      <c r="K57" s="232">
        <f>DELEGII!L10</f>
        <v>176</v>
      </c>
      <c r="L57" s="232">
        <f>DELEGII!M10</f>
        <v>78</v>
      </c>
      <c r="M57" s="235">
        <f>DELEGII!N10</f>
        <v>898</v>
      </c>
    </row>
    <row r="58" spans="1:13" ht="25.2" customHeight="1">
      <c r="A58" s="227" t="str">
        <f>DELEGII!B11</f>
        <v>IGNACIO MARTINEZ ACUÑA</v>
      </c>
      <c r="B58" s="228" t="str">
        <f>DELEGII!C11</f>
        <v>DELEGACION MPAL.</v>
      </c>
      <c r="C58" s="229" t="str">
        <f>DELEGII!D11</f>
        <v>BARRENDERO EL REFUGIO</v>
      </c>
      <c r="D58" s="230">
        <f>DELEGII!E11</f>
        <v>455058880</v>
      </c>
      <c r="E58" s="231">
        <f>DELEGII!F11</f>
        <v>16</v>
      </c>
      <c r="F58" s="235">
        <f>DELEGII!G11</f>
        <v>50</v>
      </c>
      <c r="G58" s="232">
        <f>DELEGII!H11</f>
        <v>800</v>
      </c>
      <c r="H58" s="232">
        <f>DELEGII!I11</f>
        <v>0</v>
      </c>
      <c r="I58" s="232">
        <f>DELEGII!J11</f>
        <v>0</v>
      </c>
      <c r="J58" s="232">
        <f>DELEGII!K11</f>
        <v>11</v>
      </c>
      <c r="K58" s="232">
        <f>DELEGII!L11</f>
        <v>176</v>
      </c>
      <c r="L58" s="232">
        <f>DELEGII!M11</f>
        <v>0</v>
      </c>
      <c r="M58" s="235">
        <f>DELEGII!N11</f>
        <v>976</v>
      </c>
    </row>
    <row r="59" spans="1:13" ht="25.2" customHeight="1">
      <c r="A59" s="227" t="str">
        <f>DELEGII!B12</f>
        <v>MAYRA ELIZABETH SUAREZ ZAMBRANO</v>
      </c>
      <c r="B59" s="228" t="str">
        <f>DELEGII!C12</f>
        <v>DELEGACION MPAL.</v>
      </c>
      <c r="C59" s="229" t="str">
        <f>DELEGII!D12</f>
        <v>JARDINERA DE LA ROSA AMARILLA</v>
      </c>
      <c r="D59" s="230">
        <f>DELEGII!E12</f>
        <v>455263050</v>
      </c>
      <c r="E59" s="231">
        <f>DELEGII!F12</f>
        <v>16</v>
      </c>
      <c r="F59" s="235">
        <f>DELEGII!G12</f>
        <v>50</v>
      </c>
      <c r="G59" s="232">
        <f>DELEGII!H12</f>
        <v>800</v>
      </c>
      <c r="H59" s="232">
        <f>DELEGII!I12</f>
        <v>0</v>
      </c>
      <c r="I59" s="232">
        <f>DELEGII!J12</f>
        <v>0</v>
      </c>
      <c r="J59" s="232">
        <f>DELEGII!K12</f>
        <v>11</v>
      </c>
      <c r="K59" s="232">
        <f>DELEGII!L12</f>
        <v>176</v>
      </c>
      <c r="L59" s="232">
        <f>DELEGII!M12</f>
        <v>0</v>
      </c>
      <c r="M59" s="235">
        <f>DELEGII!N12</f>
        <v>976</v>
      </c>
    </row>
    <row r="60" spans="1:13" ht="25.2" customHeight="1">
      <c r="A60" s="227" t="str">
        <f>'RECAUD DELEG'!B8</f>
        <v>ARACELI CORONA CERVANTES</v>
      </c>
      <c r="B60" s="228" t="str">
        <f>'RECAUD DELEG'!C8</f>
        <v>AGENCIAS MPALES.</v>
      </c>
      <c r="C60" s="229" t="str">
        <f>'RECAUD DELEG'!D8</f>
        <v>RECAUD. DE MISMALOYA</v>
      </c>
      <c r="D60" s="230">
        <f>'RECAUD DELEG'!E8</f>
        <v>2662809796</v>
      </c>
      <c r="E60" s="231">
        <f>'RECAUD DELEG'!F8</f>
        <v>16</v>
      </c>
      <c r="F60" s="235">
        <f>'RECAUD DELEG'!G8</f>
        <v>78</v>
      </c>
      <c r="G60" s="232">
        <f>'RECAUD DELEG'!H8</f>
        <v>1248</v>
      </c>
      <c r="H60" s="233">
        <f>'RECAUD DELEG'!I8</f>
        <v>0</v>
      </c>
      <c r="I60" s="232">
        <f>'RECAUD DELEG'!J8</f>
        <v>0</v>
      </c>
      <c r="J60" s="234">
        <f>'RECAUD DELEG'!K8</f>
        <v>10</v>
      </c>
      <c r="K60" s="232">
        <f>'RECAUD DELEG'!L8</f>
        <v>160</v>
      </c>
      <c r="L60" s="232">
        <f>'RECAUD DELEG'!M8</f>
        <v>0</v>
      </c>
      <c r="M60" s="235">
        <f>'RECAUD DELEG'!N8</f>
        <v>1408</v>
      </c>
    </row>
    <row r="61" spans="1:13" ht="25.2" customHeight="1">
      <c r="A61" s="227" t="str">
        <f>'RECAUD DELEG'!B9</f>
        <v>ISIDRO ACUÑA VARGAS</v>
      </c>
      <c r="B61" s="228" t="str">
        <f>'RECAUD DELEG'!C9</f>
        <v>AGENCIAS MPALES.</v>
      </c>
      <c r="C61" s="229" t="str">
        <f>'RECAUD DELEG'!D9</f>
        <v>RECAUD. EL REFUGIO</v>
      </c>
      <c r="D61" s="230">
        <f>'RECAUD DELEG'!E9</f>
        <v>2980348872</v>
      </c>
      <c r="E61" s="231">
        <f>'RECAUD DELEG'!F9</f>
        <v>16</v>
      </c>
      <c r="F61" s="235">
        <f>'RECAUD DELEG'!G9</f>
        <v>148</v>
      </c>
      <c r="G61" s="232">
        <f>'RECAUD DELEG'!H9</f>
        <v>2368</v>
      </c>
      <c r="H61" s="233">
        <f>'RECAUD DELEG'!I9</f>
        <v>0</v>
      </c>
      <c r="I61" s="232">
        <f>'RECAUD DELEG'!J9</f>
        <v>0</v>
      </c>
      <c r="J61" s="234">
        <f>'RECAUD DELEG'!K9</f>
        <v>3</v>
      </c>
      <c r="K61" s="232">
        <f>'RECAUD DELEG'!L9</f>
        <v>48</v>
      </c>
      <c r="L61" s="232">
        <f>'RECAUD DELEG'!M9</f>
        <v>110</v>
      </c>
      <c r="M61" s="235">
        <f>'RECAUD DELEG'!N9</f>
        <v>2306</v>
      </c>
    </row>
    <row r="62" spans="1:13" ht="25.2" customHeight="1">
      <c r="A62" s="227" t="str">
        <f>'RECAUD DELEG'!B10</f>
        <v>JOSE DE JESUS NUÑEZ GARCIA</v>
      </c>
      <c r="B62" s="228" t="str">
        <f>'RECAUD DELEG'!C10</f>
        <v>AGENCIAS MPALES.</v>
      </c>
      <c r="C62" s="229" t="str">
        <f>'RECAUD DELEG'!D10</f>
        <v>RECAUD. COL. MADERO</v>
      </c>
      <c r="D62" s="230">
        <f>'RECAUD DELEG'!E10</f>
        <v>2758147833</v>
      </c>
      <c r="E62" s="231">
        <f>'RECAUD DELEG'!F10</f>
        <v>16</v>
      </c>
      <c r="F62" s="235">
        <f>'RECAUD DELEG'!G10</f>
        <v>148</v>
      </c>
      <c r="G62" s="232">
        <f>'RECAUD DELEG'!H10</f>
        <v>2368</v>
      </c>
      <c r="H62" s="233">
        <f>'RECAUD DELEG'!I10</f>
        <v>0</v>
      </c>
      <c r="I62" s="232">
        <f>'RECAUD DELEG'!J10</f>
        <v>0</v>
      </c>
      <c r="J62" s="234">
        <f>'RECAUD DELEG'!K10</f>
        <v>3</v>
      </c>
      <c r="K62" s="232">
        <f>'RECAUD DELEG'!L10</f>
        <v>48</v>
      </c>
      <c r="L62" s="232">
        <f>'RECAUD DELEG'!M10</f>
        <v>110</v>
      </c>
      <c r="M62" s="235">
        <f>'RECAUD DELEG'!N10</f>
        <v>2306</v>
      </c>
    </row>
    <row r="63" spans="1:13" ht="25.2" customHeight="1">
      <c r="A63" s="227" t="str">
        <f>'RECAUD DELEG'!B11</f>
        <v>GILDARDO ELIZONDO SUAREZ</v>
      </c>
      <c r="B63" s="228" t="str">
        <f>'RECAUD DELEG'!C11</f>
        <v>AGENCIAS MPALES.</v>
      </c>
      <c r="C63" s="229" t="str">
        <f>'RECAUD DELEG'!D11</f>
        <v>RECAUD. ROSA AMARILLA</v>
      </c>
      <c r="D63" s="230">
        <f>'RECAUD DELEG'!E11</f>
        <v>1226365507</v>
      </c>
      <c r="E63" s="231">
        <f>'RECAUD DELEG'!F11</f>
        <v>16</v>
      </c>
      <c r="F63" s="235">
        <f>'RECAUD DELEG'!G11</f>
        <v>148</v>
      </c>
      <c r="G63" s="232">
        <f>'RECAUD DELEG'!H11</f>
        <v>2368</v>
      </c>
      <c r="H63" s="233">
        <f>'RECAUD DELEG'!I11</f>
        <v>0</v>
      </c>
      <c r="I63" s="232">
        <f>'RECAUD DELEG'!J11</f>
        <v>0</v>
      </c>
      <c r="J63" s="234">
        <f>'RECAUD DELEG'!K11</f>
        <v>3</v>
      </c>
      <c r="K63" s="232">
        <f>'RECAUD DELEG'!L11</f>
        <v>48</v>
      </c>
      <c r="L63" s="232">
        <f>'RECAUD DELEG'!M11</f>
        <v>110</v>
      </c>
      <c r="M63" s="235">
        <f>'RECAUD DELEG'!N11</f>
        <v>2306</v>
      </c>
    </row>
    <row r="64" spans="1:13" ht="25.2" customHeight="1">
      <c r="A64" s="227" t="str">
        <f>'RECAUD DELEG'!B12</f>
        <v>JUAN MANUEL PICHARDO CORONA</v>
      </c>
      <c r="B64" s="228" t="str">
        <f>'RECAUD DELEG'!C12</f>
        <v>AGENCIAS MPALES.</v>
      </c>
      <c r="C64" s="229" t="str">
        <f>'RECAUD DELEG'!D12</f>
        <v>AUX FONTANERIA EL ZAPOTE</v>
      </c>
      <c r="D64" s="230">
        <f>'RECAUD DELEG'!E12</f>
        <v>2758147280</v>
      </c>
      <c r="E64" s="231">
        <f>'RECAUD DELEG'!F12</f>
        <v>16</v>
      </c>
      <c r="F64" s="235">
        <f>'RECAUD DELEG'!G12</f>
        <v>57</v>
      </c>
      <c r="G64" s="232">
        <f>'RECAUD DELEG'!H12</f>
        <v>912</v>
      </c>
      <c r="H64" s="233">
        <f>'RECAUD DELEG'!I12</f>
        <v>0</v>
      </c>
      <c r="I64" s="232">
        <f>'RECAUD DELEG'!J12</f>
        <v>0</v>
      </c>
      <c r="J64" s="234">
        <f>'RECAUD DELEG'!K12</f>
        <v>10</v>
      </c>
      <c r="K64" s="232">
        <f>'RECAUD DELEG'!L12</f>
        <v>160</v>
      </c>
      <c r="L64" s="232">
        <f>'RECAUD DELEG'!M12</f>
        <v>0</v>
      </c>
      <c r="M64" s="235">
        <f>'RECAUD DELEG'!N12</f>
        <v>1072</v>
      </c>
    </row>
    <row r="65" spans="1:13" ht="25.2" customHeight="1">
      <c r="A65" s="227" t="str">
        <f>'RECAUD DELEG'!B13</f>
        <v>FRANCISCO JAVIER NAVARRO FARIAS</v>
      </c>
      <c r="B65" s="228" t="str">
        <f>'RECAUD DELEG'!C13</f>
        <v>AGENCIAS MPALES.</v>
      </c>
      <c r="C65" s="229" t="str">
        <f>'RECAUD DELEG'!D13</f>
        <v>AUX. FONTAN. MISMALOYA</v>
      </c>
      <c r="D65" s="230">
        <f>'RECAUD DELEG'!E13</f>
        <v>2758149070</v>
      </c>
      <c r="E65" s="231">
        <f>'RECAUD DELEG'!F13</f>
        <v>16</v>
      </c>
      <c r="F65" s="235">
        <f>'RECAUD DELEG'!G13</f>
        <v>148</v>
      </c>
      <c r="G65" s="232">
        <f>'RECAUD DELEG'!H13</f>
        <v>2368</v>
      </c>
      <c r="H65" s="233">
        <f>'RECAUD DELEG'!I13</f>
        <v>0</v>
      </c>
      <c r="I65" s="232">
        <f>'RECAUD DELEG'!J13</f>
        <v>0</v>
      </c>
      <c r="J65" s="234">
        <f>'RECAUD DELEG'!K13</f>
        <v>3</v>
      </c>
      <c r="K65" s="232">
        <f>'RECAUD DELEG'!L13</f>
        <v>48</v>
      </c>
      <c r="L65" s="232">
        <f>'RECAUD DELEG'!M13</f>
        <v>0</v>
      </c>
      <c r="M65" s="235">
        <f>'RECAUD DELEG'!N13</f>
        <v>2416</v>
      </c>
    </row>
    <row r="66" spans="1:13" ht="25.2" customHeight="1">
      <c r="A66" s="227" t="str">
        <f>AGENCIAS!B7</f>
        <v>REYNALDO FONSECA MORA</v>
      </c>
      <c r="B66" s="228" t="str">
        <f>AGENCIAS!C7</f>
        <v>AGENCIAS MUNICIPALES</v>
      </c>
      <c r="C66" s="229" t="str">
        <f>AGENCIAS!D7</f>
        <v>A. MPAL. DEL ZAPOTE</v>
      </c>
      <c r="D66" s="230">
        <f>AGENCIAS!E7</f>
        <v>1127914385</v>
      </c>
      <c r="E66" s="231">
        <f>AGENCIAS!F7</f>
        <v>31</v>
      </c>
      <c r="F66" s="235">
        <f>AGENCIAS!G7</f>
        <v>22</v>
      </c>
      <c r="G66" s="232">
        <f>AGENCIAS!H7</f>
        <v>682</v>
      </c>
      <c r="H66" s="232">
        <f>AGENCIAS!I7</f>
        <v>0</v>
      </c>
      <c r="I66" s="232">
        <f>AGENCIAS!J7</f>
        <v>0</v>
      </c>
      <c r="J66" s="232">
        <f>AGENCIAS!K7</f>
        <v>11</v>
      </c>
      <c r="K66" s="232">
        <f>AGENCIAS!L7</f>
        <v>341</v>
      </c>
      <c r="L66" s="232">
        <f>AGENCIAS!M7</f>
        <v>0</v>
      </c>
      <c r="M66" s="235">
        <f>AGENCIAS!N7</f>
        <v>1023</v>
      </c>
    </row>
    <row r="67" spans="1:13" ht="25.2" customHeight="1">
      <c r="A67" s="227" t="str">
        <f>AGENCIAS!B8</f>
        <v>ELIGIO VARGAS VALENCIA</v>
      </c>
      <c r="B67" s="228" t="str">
        <f>AGENCIAS!C8</f>
        <v>AGENCIAS MUNICIPALES</v>
      </c>
      <c r="C67" s="229" t="str">
        <f>AGENCIAS!D8</f>
        <v>A. MPAL. DE LOS SAUCES</v>
      </c>
      <c r="D67" s="230">
        <f>AGENCIAS!E8</f>
        <v>0</v>
      </c>
      <c r="E67" s="231">
        <f>AGENCIAS!F8</f>
        <v>31</v>
      </c>
      <c r="F67" s="235">
        <f>AGENCIAS!G8</f>
        <v>22</v>
      </c>
      <c r="G67" s="232">
        <f>AGENCIAS!H8</f>
        <v>682</v>
      </c>
      <c r="H67" s="232">
        <f>AGENCIAS!I8</f>
        <v>0</v>
      </c>
      <c r="I67" s="232">
        <f>AGENCIAS!J8</f>
        <v>0</v>
      </c>
      <c r="J67" s="232">
        <f>AGENCIAS!K8</f>
        <v>11</v>
      </c>
      <c r="K67" s="232">
        <f>AGENCIAS!L8</f>
        <v>341</v>
      </c>
      <c r="L67" s="232">
        <f>AGENCIAS!M8</f>
        <v>0</v>
      </c>
      <c r="M67" s="235">
        <f>AGENCIAS!N8</f>
        <v>1023</v>
      </c>
    </row>
    <row r="68" spans="1:13" ht="25.2" customHeight="1">
      <c r="A68" s="227" t="str">
        <f>AGENCIAS!B9</f>
        <v>EMILIO SILVA HERNANDEZ</v>
      </c>
      <c r="B68" s="228" t="str">
        <f>AGENCIAS!C9</f>
        <v>AGENCIAS MUNICIPALES</v>
      </c>
      <c r="C68" s="229" t="str">
        <f>AGENCIAS!D9</f>
        <v>A. MPAL. DE LA CAÑADA</v>
      </c>
      <c r="D68" s="230">
        <f>AGENCIAS!E9</f>
        <v>455089433</v>
      </c>
      <c r="E68" s="231">
        <f>AGENCIAS!F9</f>
        <v>31</v>
      </c>
      <c r="F68" s="235">
        <f>AGENCIAS!G9</f>
        <v>22</v>
      </c>
      <c r="G68" s="232">
        <f>AGENCIAS!H9</f>
        <v>682</v>
      </c>
      <c r="H68" s="232">
        <f>AGENCIAS!I9</f>
        <v>0</v>
      </c>
      <c r="I68" s="232">
        <f>AGENCIAS!J9</f>
        <v>0</v>
      </c>
      <c r="J68" s="232">
        <f>AGENCIAS!K9</f>
        <v>11</v>
      </c>
      <c r="K68" s="232">
        <f>AGENCIAS!L9</f>
        <v>341</v>
      </c>
      <c r="L68" s="232">
        <f>AGENCIAS!M9</f>
        <v>0</v>
      </c>
      <c r="M68" s="235">
        <f>AGENCIAS!N9</f>
        <v>1023</v>
      </c>
    </row>
    <row r="69" spans="1:13" ht="25.2" customHeight="1">
      <c r="A69" s="227" t="str">
        <f>AGENCIAS!B10</f>
        <v>ALEJANDRO CONTRERAS BEJAR</v>
      </c>
      <c r="B69" s="228" t="str">
        <f>AGENCIAS!C10</f>
        <v>AGENCIAS MUNICIPALES</v>
      </c>
      <c r="C69" s="229" t="str">
        <f>AGENCIAS!D10</f>
        <v>A. MPAL. COL. MADERO</v>
      </c>
      <c r="D69" s="230">
        <f>AGENCIAS!E10</f>
        <v>0</v>
      </c>
      <c r="E69" s="231">
        <f>AGENCIAS!F10</f>
        <v>31</v>
      </c>
      <c r="F69" s="235">
        <f>AGENCIAS!G10</f>
        <v>22</v>
      </c>
      <c r="G69" s="232">
        <f>AGENCIAS!H10</f>
        <v>682</v>
      </c>
      <c r="H69" s="232">
        <f>AGENCIAS!I10</f>
        <v>0</v>
      </c>
      <c r="I69" s="232">
        <f>AGENCIAS!J10</f>
        <v>0</v>
      </c>
      <c r="J69" s="232">
        <f>AGENCIAS!K10</f>
        <v>11</v>
      </c>
      <c r="K69" s="232">
        <f>AGENCIAS!L10</f>
        <v>341</v>
      </c>
      <c r="L69" s="232">
        <f>AGENCIAS!M10</f>
        <v>0</v>
      </c>
      <c r="M69" s="235">
        <f>AGENCIAS!N10</f>
        <v>1023</v>
      </c>
    </row>
    <row r="70" spans="1:13" ht="25.2" customHeight="1">
      <c r="A70" s="227" t="str">
        <f>AGENCIAS!B11</f>
        <v>LUIS MANUEL DIAZ DIAZ</v>
      </c>
      <c r="B70" s="228" t="str">
        <f>AGENCIAS!C11</f>
        <v>AGENCIAS MUNICIPALES</v>
      </c>
      <c r="C70" s="229" t="str">
        <f>AGENCIAS!D11</f>
        <v>A. MPAL. ROSA AMARILLA</v>
      </c>
      <c r="D70" s="230">
        <f>AGENCIAS!E11</f>
        <v>0</v>
      </c>
      <c r="E70" s="231">
        <f>AGENCIAS!F11</f>
        <v>31</v>
      </c>
      <c r="F70" s="235">
        <f>AGENCIAS!G11</f>
        <v>22</v>
      </c>
      <c r="G70" s="232">
        <f>AGENCIAS!H11</f>
        <v>682</v>
      </c>
      <c r="H70" s="232">
        <f>AGENCIAS!I11</f>
        <v>0</v>
      </c>
      <c r="I70" s="232">
        <f>AGENCIAS!J11</f>
        <v>0</v>
      </c>
      <c r="J70" s="232">
        <f>AGENCIAS!K11</f>
        <v>11</v>
      </c>
      <c r="K70" s="232">
        <f>AGENCIAS!L11</f>
        <v>341</v>
      </c>
      <c r="L70" s="232">
        <f>AGENCIAS!M11</f>
        <v>0</v>
      </c>
      <c r="M70" s="235">
        <f>AGENCIAS!N11</f>
        <v>1023</v>
      </c>
    </row>
    <row r="71" spans="1:13" ht="25.2" customHeight="1">
      <c r="A71" s="227" t="str">
        <f>AGENCIAS!B12</f>
        <v>MIGUEL MARTINEZ RAMIREZ</v>
      </c>
      <c r="B71" s="228" t="str">
        <f>AGENCIAS!C12</f>
        <v>AGENCIAS MUNICIPALES</v>
      </c>
      <c r="C71" s="229" t="str">
        <f>AGENCIAS!D12</f>
        <v>A. MPAL. DEL  CHURINTZIO</v>
      </c>
      <c r="D71" s="230">
        <f>AGENCIAS!E12</f>
        <v>0</v>
      </c>
      <c r="E71" s="231">
        <f>AGENCIAS!F12</f>
        <v>31</v>
      </c>
      <c r="F71" s="235">
        <f>AGENCIAS!G12</f>
        <v>22</v>
      </c>
      <c r="G71" s="232">
        <f>AGENCIAS!H12</f>
        <v>682</v>
      </c>
      <c r="H71" s="232">
        <f>AGENCIAS!I12</f>
        <v>0</v>
      </c>
      <c r="I71" s="232">
        <f>AGENCIAS!J12</f>
        <v>0</v>
      </c>
      <c r="J71" s="232">
        <f>AGENCIAS!K12</f>
        <v>11</v>
      </c>
      <c r="K71" s="232">
        <f>AGENCIAS!L12</f>
        <v>341</v>
      </c>
      <c r="L71" s="232">
        <f>AGENCIAS!M12</f>
        <v>0</v>
      </c>
      <c r="M71" s="235">
        <f>AGENCIAS!N12</f>
        <v>1023</v>
      </c>
    </row>
    <row r="72" spans="1:13" ht="25.2" customHeight="1">
      <c r="A72" s="227" t="str">
        <f>'HAC MPAL'!B7</f>
        <v>JOSE LUIS ANAYA RICO</v>
      </c>
      <c r="B72" s="228" t="str">
        <f>'HAC MPAL'!C7</f>
        <v>HACIENDA MPAL.</v>
      </c>
      <c r="C72" s="229" t="str">
        <f>'HAC MPAL'!D7</f>
        <v>ENCARGADO DE LA HACIENDA</v>
      </c>
      <c r="D72" s="230">
        <f>'HAC MPAL'!E7</f>
        <v>2937003056</v>
      </c>
      <c r="E72" s="231">
        <f>'HAC MPAL'!F7</f>
        <v>16</v>
      </c>
      <c r="F72" s="235">
        <f>'HAC MPAL'!G7</f>
        <v>665</v>
      </c>
      <c r="G72" s="232">
        <f>'HAC MPAL'!H7</f>
        <v>10640</v>
      </c>
      <c r="H72" s="232">
        <f>'HAC MPAL'!I7</f>
        <v>105</v>
      </c>
      <c r="I72" s="232">
        <f>'HAC MPAL'!J7</f>
        <v>1680</v>
      </c>
      <c r="J72" s="232">
        <f>'HAC MPAL'!K7</f>
        <v>0</v>
      </c>
      <c r="K72" s="232">
        <f>'HAC MPAL'!L7</f>
        <v>0</v>
      </c>
      <c r="L72" s="232">
        <f>'HAC MPAL'!M7</f>
        <v>344</v>
      </c>
      <c r="M72" s="235">
        <f>'HAC MPAL'!N7</f>
        <v>8616</v>
      </c>
    </row>
    <row r="73" spans="1:13" ht="25.2" customHeight="1">
      <c r="A73" s="227" t="str">
        <f>'HAC MPAL'!B8</f>
        <v>JOSE GUILLERMO SANCHEZ LOPEZ</v>
      </c>
      <c r="B73" s="228" t="str">
        <f>'HAC MPAL'!C8</f>
        <v>HACIENDA MPAL.</v>
      </c>
      <c r="C73" s="229" t="str">
        <f>'HAC MPAL'!D8</f>
        <v>CONTRALOR</v>
      </c>
      <c r="D73" s="230">
        <f>'HAC MPAL'!E8</f>
        <v>1256239919</v>
      </c>
      <c r="E73" s="231">
        <f>'HAC MPAL'!F8</f>
        <v>16</v>
      </c>
      <c r="F73" s="235">
        <f>'HAC MPAL'!G8</f>
        <v>380</v>
      </c>
      <c r="G73" s="232">
        <f>'HAC MPAL'!H8</f>
        <v>6080</v>
      </c>
      <c r="H73" s="232">
        <f>'HAC MPAL'!I8</f>
        <v>45</v>
      </c>
      <c r="I73" s="232">
        <f>'HAC MPAL'!J8</f>
        <v>720</v>
      </c>
      <c r="J73" s="232">
        <f>'HAC MPAL'!K8</f>
        <v>0</v>
      </c>
      <c r="K73" s="232">
        <f>'HAC MPAL'!L8</f>
        <v>0</v>
      </c>
      <c r="L73" s="232">
        <f>'HAC MPAL'!M8</f>
        <v>0</v>
      </c>
      <c r="M73" s="235">
        <f>'HAC MPAL'!N8</f>
        <v>5360</v>
      </c>
    </row>
    <row r="74" spans="1:13" ht="25.2" customHeight="1">
      <c r="A74" s="227" t="str">
        <f>'HAC MPAL'!B9</f>
        <v>SUSANA DEL TORO GOMEZ</v>
      </c>
      <c r="B74" s="228" t="str">
        <f>'HAC MPAL'!C9</f>
        <v>HACIENDA MPAL.</v>
      </c>
      <c r="C74" s="229" t="str">
        <f>'HAC MPAL'!D9</f>
        <v>JEFE DE INGRESOS</v>
      </c>
      <c r="D74" s="230">
        <f>'HAC MPAL'!E9</f>
        <v>1188597863</v>
      </c>
      <c r="E74" s="231">
        <f>'HAC MPAL'!F9</f>
        <v>16</v>
      </c>
      <c r="F74" s="235">
        <f>'HAC MPAL'!G9</f>
        <v>316</v>
      </c>
      <c r="G74" s="232">
        <f>'HAC MPAL'!H9</f>
        <v>5056</v>
      </c>
      <c r="H74" s="232">
        <f>'HAC MPAL'!I9</f>
        <v>32</v>
      </c>
      <c r="I74" s="232">
        <f>'HAC MPAL'!J9</f>
        <v>512</v>
      </c>
      <c r="J74" s="232">
        <f>'HAC MPAL'!K9</f>
        <v>0</v>
      </c>
      <c r="K74" s="232">
        <f>'HAC MPAL'!L9</f>
        <v>0</v>
      </c>
      <c r="L74" s="232">
        <f>'HAC MPAL'!M9</f>
        <v>310</v>
      </c>
      <c r="M74" s="235">
        <f>'HAC MPAL'!N9</f>
        <v>4234</v>
      </c>
    </row>
    <row r="75" spans="1:13" ht="25.2" customHeight="1">
      <c r="A75" s="227" t="str">
        <f>'HAC MPAL'!B10</f>
        <v>J. JESUS CEJA AGUILAR</v>
      </c>
      <c r="B75" s="228" t="str">
        <f>'HAC MPAL'!C10</f>
        <v>HACIENDA MPAL.</v>
      </c>
      <c r="C75" s="229" t="str">
        <f>'HAC MPAL'!D10</f>
        <v>RECAUDADOR</v>
      </c>
      <c r="D75" s="230">
        <f>'HAC MPAL'!E10</f>
        <v>2909291156</v>
      </c>
      <c r="E75" s="231">
        <f>'HAC MPAL'!F10</f>
        <v>16</v>
      </c>
      <c r="F75" s="235">
        <f>'HAC MPAL'!G10</f>
        <v>226</v>
      </c>
      <c r="G75" s="232">
        <f>'HAC MPAL'!H10</f>
        <v>3616</v>
      </c>
      <c r="H75" s="232">
        <f>'HAC MPAL'!I10</f>
        <v>9</v>
      </c>
      <c r="I75" s="232">
        <f>'HAC MPAL'!J10</f>
        <v>144</v>
      </c>
      <c r="J75" s="232">
        <f>'HAC MPAL'!K10</f>
        <v>0</v>
      </c>
      <c r="K75" s="232">
        <f>'HAC MPAL'!L10</f>
        <v>0</v>
      </c>
      <c r="L75" s="232">
        <f>'HAC MPAL'!M10</f>
        <v>0</v>
      </c>
      <c r="M75" s="235">
        <f>'HAC MPAL'!N10</f>
        <v>3472</v>
      </c>
    </row>
    <row r="76" spans="1:13" ht="25.2" customHeight="1">
      <c r="A76" s="227" t="str">
        <f>'HAC MPAL'!B11</f>
        <v>ADRIANA MARIA FLORES MORENO</v>
      </c>
      <c r="B76" s="228" t="str">
        <f>'HAC MPAL'!C11</f>
        <v>HACIENDA MPAL.</v>
      </c>
      <c r="C76" s="229" t="str">
        <f>'HAC MPAL'!D11</f>
        <v>JEFE DE EGRESOS</v>
      </c>
      <c r="D76" s="230">
        <f>'HAC MPAL'!E11</f>
        <v>1186640435</v>
      </c>
      <c r="E76" s="231">
        <f>'HAC MPAL'!F11</f>
        <v>16</v>
      </c>
      <c r="F76" s="235">
        <f>'HAC MPAL'!G11</f>
        <v>401</v>
      </c>
      <c r="G76" s="232">
        <f>'HAC MPAL'!H11</f>
        <v>6416</v>
      </c>
      <c r="H76" s="233">
        <f>'HAC MPAL'!I11</f>
        <v>46</v>
      </c>
      <c r="I76" s="232">
        <f>'HAC MPAL'!J11</f>
        <v>736</v>
      </c>
      <c r="J76" s="234">
        <f>'HAC MPAL'!K11</f>
        <v>0</v>
      </c>
      <c r="K76" s="232">
        <f>'HAC MPAL'!L11</f>
        <v>0</v>
      </c>
      <c r="L76" s="232">
        <f>'HAC MPAL'!M11</f>
        <v>317</v>
      </c>
      <c r="M76" s="235">
        <f>'HAC MPAL'!N11</f>
        <v>5363</v>
      </c>
    </row>
    <row r="77" spans="1:13" ht="25.2" customHeight="1">
      <c r="A77" s="227" t="str">
        <f>'HAC MPAL'!B12</f>
        <v>LAURA ANDREA BOJORGE MARTINEZ</v>
      </c>
      <c r="B77" s="228" t="str">
        <f>'HAC MPAL'!C12</f>
        <v>HACIENDA MPAL.</v>
      </c>
      <c r="C77" s="229" t="str">
        <f>'HAC MPAL'!D12</f>
        <v>SECRETARIA</v>
      </c>
      <c r="D77" s="230">
        <f>'HAC MPAL'!E12</f>
        <v>2944674650</v>
      </c>
      <c r="E77" s="231">
        <f>'HAC MPAL'!F12</f>
        <v>16</v>
      </c>
      <c r="F77" s="235">
        <f>'HAC MPAL'!G12</f>
        <v>206</v>
      </c>
      <c r="G77" s="232">
        <f>'HAC MPAL'!H12</f>
        <v>3296</v>
      </c>
      <c r="H77" s="233">
        <f>'HAC MPAL'!I12</f>
        <v>6</v>
      </c>
      <c r="I77" s="232">
        <f>'HAC MPAL'!J12</f>
        <v>96</v>
      </c>
      <c r="J77" s="234">
        <f>'HAC MPAL'!K12</f>
        <v>0</v>
      </c>
      <c r="K77" s="232">
        <f>'HAC MPAL'!L12</f>
        <v>0</v>
      </c>
      <c r="L77" s="232">
        <f>'HAC MPAL'!M12</f>
        <v>142</v>
      </c>
      <c r="M77" s="235">
        <f>'HAC MPAL'!N12</f>
        <v>3058</v>
      </c>
    </row>
    <row r="78" spans="1:13" ht="25.2" customHeight="1">
      <c r="A78" s="227" t="str">
        <f>INSPECCION!B8</f>
        <v>ROSALIO BUENROSTRO ALCARAZ</v>
      </c>
      <c r="B78" s="228" t="str">
        <f>INSPECCION!C8</f>
        <v>HACIENDA MPAL.</v>
      </c>
      <c r="C78" s="228" t="str">
        <f>INSPECCION!D8</f>
        <v>INSPECTOR</v>
      </c>
      <c r="D78" s="227">
        <f>INSPECCION!E8</f>
        <v>0</v>
      </c>
      <c r="E78" s="227">
        <f>INSPECCION!F8</f>
        <v>16</v>
      </c>
      <c r="F78" s="235">
        <f>INSPECCION!G8</f>
        <v>144</v>
      </c>
      <c r="G78" s="232">
        <f>INSPECCION!H8</f>
        <v>2304</v>
      </c>
      <c r="H78" s="232">
        <f>INSPECCION!I8</f>
        <v>0</v>
      </c>
      <c r="I78" s="232">
        <f>INSPECCION!J8</f>
        <v>0</v>
      </c>
      <c r="J78" s="232">
        <f>INSPECCION!K8</f>
        <v>4</v>
      </c>
      <c r="K78" s="232">
        <f>INSPECCION!L8</f>
        <v>64</v>
      </c>
      <c r="L78" s="232">
        <f>INSPECCION!M8</f>
        <v>0</v>
      </c>
      <c r="M78" s="232">
        <f>INSPECCION!N8</f>
        <v>2368</v>
      </c>
    </row>
    <row r="79" spans="1:13" ht="25.2" customHeight="1">
      <c r="A79" s="227" t="str">
        <f>INSPECCION!B9</f>
        <v>LUIS ALBERTO CARDENAS ANAYA</v>
      </c>
      <c r="B79" s="228" t="str">
        <f>INSPECCION!C9</f>
        <v>HACIENDA MPAL.</v>
      </c>
      <c r="C79" s="228" t="str">
        <f>INSPECCION!D9</f>
        <v>INSPECTOR</v>
      </c>
      <c r="D79" s="227">
        <f>INSPECCION!E9</f>
        <v>455063787</v>
      </c>
      <c r="E79" s="227">
        <f>INSPECCION!F9</f>
        <v>16</v>
      </c>
      <c r="F79" s="235">
        <f>INSPECCION!G9</f>
        <v>144</v>
      </c>
      <c r="G79" s="232">
        <f>INSPECCION!H9</f>
        <v>2304</v>
      </c>
      <c r="H79" s="232">
        <f>INSPECCION!I9</f>
        <v>0</v>
      </c>
      <c r="I79" s="232">
        <f>INSPECCION!J9</f>
        <v>0</v>
      </c>
      <c r="J79" s="232">
        <f>INSPECCION!K9</f>
        <v>4</v>
      </c>
      <c r="K79" s="232">
        <f>INSPECCION!L9</f>
        <v>64</v>
      </c>
      <c r="L79" s="232">
        <f>INSPECCION!M9</f>
        <v>0</v>
      </c>
      <c r="M79" s="232">
        <f>INSPECCION!N9</f>
        <v>2368</v>
      </c>
    </row>
    <row r="80" spans="1:13" ht="25.2" customHeight="1">
      <c r="A80" s="227" t="str">
        <f>'CATASTRO,AGUA POT'!B7</f>
        <v>JUAN RAMON DELGADILLO VILLASANA</v>
      </c>
      <c r="B80" s="228" t="str">
        <f>'CATASTRO,AGUA POT'!C7</f>
        <v>IMP. PREDIAL Y CATASTRO</v>
      </c>
      <c r="C80" s="229" t="str">
        <f>'CATASTRO,AGUA POT'!D7</f>
        <v>DIRECTOR DEPTO.</v>
      </c>
      <c r="D80" s="230">
        <f>'CATASTRO,AGUA POT'!E7</f>
        <v>2906978940</v>
      </c>
      <c r="E80" s="231">
        <f>'CATASTRO,AGUA POT'!F7</f>
        <v>16</v>
      </c>
      <c r="F80" s="235">
        <f>'CATASTRO,AGUA POT'!G7</f>
        <v>329</v>
      </c>
      <c r="G80" s="232">
        <f>'CATASTRO,AGUA POT'!H7</f>
        <v>5264</v>
      </c>
      <c r="H80" s="232">
        <f>'CATASTRO,AGUA POT'!I7</f>
        <v>35</v>
      </c>
      <c r="I80" s="232">
        <f>'CATASTRO,AGUA POT'!J7</f>
        <v>560</v>
      </c>
      <c r="J80" s="232">
        <f>'CATASTRO,AGUA POT'!K7</f>
        <v>0</v>
      </c>
      <c r="K80" s="232">
        <f>'CATASTRO,AGUA POT'!L7</f>
        <v>0</v>
      </c>
      <c r="L80" s="232">
        <f>'CATASTRO,AGUA POT'!M7</f>
        <v>0</v>
      </c>
      <c r="M80" s="235">
        <f>'CATASTRO,AGUA POT'!N7</f>
        <v>4704</v>
      </c>
    </row>
    <row r="81" spans="1:13" ht="25.2" customHeight="1">
      <c r="A81" s="227" t="str">
        <f>'CATASTRO,AGUA POT'!B8</f>
        <v>VICTOR IGNACIO RAMIREZ RAMIREZ</v>
      </c>
      <c r="B81" s="228" t="str">
        <f>'CATASTRO,AGUA POT'!C8</f>
        <v>IMP. PREDIAL Y CATASTRO</v>
      </c>
      <c r="C81" s="229" t="str">
        <f>'CATASTRO,AGUA POT'!D8</f>
        <v>RECAUDADOR</v>
      </c>
      <c r="D81" s="230">
        <f>'CATASTRO,AGUA POT'!E8</f>
        <v>2758146144</v>
      </c>
      <c r="E81" s="231">
        <f>'CATASTRO,AGUA POT'!F8</f>
        <v>16</v>
      </c>
      <c r="F81" s="235">
        <f>'CATASTRO,AGUA POT'!G8</f>
        <v>243</v>
      </c>
      <c r="G81" s="232">
        <f>'CATASTRO,AGUA POT'!H8</f>
        <v>3888</v>
      </c>
      <c r="H81" s="233">
        <f>'CATASTRO,AGUA POT'!I8</f>
        <v>13</v>
      </c>
      <c r="I81" s="232">
        <f>'CATASTRO,AGUA POT'!J8</f>
        <v>208</v>
      </c>
      <c r="J81" s="234">
        <f>'CATASTRO,AGUA POT'!K8</f>
        <v>0</v>
      </c>
      <c r="K81" s="232">
        <f>'CATASTRO,AGUA POT'!L8</f>
        <v>0</v>
      </c>
      <c r="L81" s="232">
        <f>'CATASTRO,AGUA POT'!M8</f>
        <v>0</v>
      </c>
      <c r="M81" s="235">
        <f>'CATASTRO,AGUA POT'!N8</f>
        <v>3680</v>
      </c>
    </row>
    <row r="82" spans="1:13" ht="25.2" customHeight="1">
      <c r="A82" s="227" t="str">
        <f>'CATASTRO,AGUA POT'!B9</f>
        <v>JUAN CARLOS NUÑEZ SOTELO</v>
      </c>
      <c r="B82" s="228" t="str">
        <f>'CATASTRO,AGUA POT'!C9</f>
        <v>AGUA POTABLE</v>
      </c>
      <c r="C82" s="229" t="str">
        <f>'CATASTRO,AGUA POT'!D9</f>
        <v>DIRECTOR DEPTO.</v>
      </c>
      <c r="D82" s="230">
        <f>'CATASTRO,AGUA POT'!E9</f>
        <v>1226365949</v>
      </c>
      <c r="E82" s="231">
        <f>'CATASTRO,AGUA POT'!F9</f>
        <v>16</v>
      </c>
      <c r="F82" s="235">
        <f>'CATASTRO,AGUA POT'!G9</f>
        <v>439</v>
      </c>
      <c r="G82" s="232">
        <f>'CATASTRO,AGUA POT'!H9</f>
        <v>7024</v>
      </c>
      <c r="H82" s="233">
        <f>'CATASTRO,AGUA POT'!I9</f>
        <v>57</v>
      </c>
      <c r="I82" s="232">
        <f>'CATASTRO,AGUA POT'!J9</f>
        <v>912</v>
      </c>
      <c r="J82" s="234">
        <f>'CATASTRO,AGUA POT'!K9</f>
        <v>0</v>
      </c>
      <c r="K82" s="232">
        <f>'CATASTRO,AGUA POT'!L9</f>
        <v>0</v>
      </c>
      <c r="L82" s="232">
        <f>'CATASTRO,AGUA POT'!M9</f>
        <v>318</v>
      </c>
      <c r="M82" s="235">
        <f>'CATASTRO,AGUA POT'!N9</f>
        <v>5794</v>
      </c>
    </row>
    <row r="83" spans="1:13" ht="25.2" customHeight="1">
      <c r="A83" s="227" t="str">
        <f>'CATASTRO,AGUA POT'!B10</f>
        <v>ANA PATRICIA CISNEROS GARCIA</v>
      </c>
      <c r="B83" s="228" t="str">
        <f>'CATASTRO,AGUA POT'!C10</f>
        <v>AGUA POTABLE</v>
      </c>
      <c r="C83" s="229" t="str">
        <f>'CATASTRO,AGUA POT'!D10</f>
        <v>AUX. DIRECTOR Y SECRETARIA</v>
      </c>
      <c r="D83" s="230">
        <f>'CATASTRO,AGUA POT'!E10</f>
        <v>2984496493</v>
      </c>
      <c r="E83" s="231">
        <f>'CATASTRO,AGUA POT'!F10</f>
        <v>16</v>
      </c>
      <c r="F83" s="235">
        <f>'CATASTRO,AGUA POT'!G10</f>
        <v>243</v>
      </c>
      <c r="G83" s="232">
        <f>'CATASTRO,AGUA POT'!H10</f>
        <v>3888</v>
      </c>
      <c r="H83" s="232">
        <f>'CATASTRO,AGUA POT'!I10</f>
        <v>13</v>
      </c>
      <c r="I83" s="232">
        <f>'CATASTRO,AGUA POT'!J10</f>
        <v>208</v>
      </c>
      <c r="J83" s="232">
        <f>'CATASTRO,AGUA POT'!K10</f>
        <v>0</v>
      </c>
      <c r="K83" s="232">
        <f>'CATASTRO,AGUA POT'!L10</f>
        <v>0</v>
      </c>
      <c r="L83" s="232">
        <f>'CATASTRO,AGUA POT'!M10</f>
        <v>155</v>
      </c>
      <c r="M83" s="235">
        <f>'CATASTRO,AGUA POT'!N10</f>
        <v>3525</v>
      </c>
    </row>
    <row r="84" spans="1:13" ht="25.2" customHeight="1">
      <c r="A84" s="227" t="str">
        <f>'CATASTRO,AGUA POT'!B11</f>
        <v>MARIA TERESA PADILLA SALDAÑA</v>
      </c>
      <c r="B84" s="228" t="str">
        <f>'CATASTRO,AGUA POT'!C11</f>
        <v>AGUA POTABLE</v>
      </c>
      <c r="C84" s="229" t="str">
        <f>'CATASTRO,AGUA POT'!D11</f>
        <v>SECRETARIA</v>
      </c>
      <c r="D84" s="230">
        <f>'CATASTRO,AGUA POT'!E11</f>
        <v>1226365981</v>
      </c>
      <c r="E84" s="231">
        <f>'CATASTRO,AGUA POT'!F11</f>
        <v>16</v>
      </c>
      <c r="F84" s="235">
        <f>'CATASTRO,AGUA POT'!G11</f>
        <v>256</v>
      </c>
      <c r="G84" s="232">
        <f>'CATASTRO,AGUA POT'!H11</f>
        <v>4096</v>
      </c>
      <c r="H84" s="232">
        <f>'CATASTRO,AGUA POT'!I11</f>
        <v>22</v>
      </c>
      <c r="I84" s="232">
        <f>'CATASTRO,AGUA POT'!J11</f>
        <v>352</v>
      </c>
      <c r="J84" s="232">
        <f>'CATASTRO,AGUA POT'!K11</f>
        <v>0</v>
      </c>
      <c r="K84" s="232">
        <f>'CATASTRO,AGUA POT'!L11</f>
        <v>0</v>
      </c>
      <c r="L84" s="232">
        <f>'CATASTRO,AGUA POT'!M11</f>
        <v>214</v>
      </c>
      <c r="M84" s="235">
        <f>'CATASTRO,AGUA POT'!N11</f>
        <v>3530</v>
      </c>
    </row>
    <row r="85" spans="1:13" ht="25.2" customHeight="1">
      <c r="A85" s="227" t="str">
        <f>'CATASTRO,AGUA POT'!B12</f>
        <v>ANA BERTHA GARZA ANAYA</v>
      </c>
      <c r="B85" s="228" t="str">
        <f>'CATASTRO,AGUA POT'!C12</f>
        <v>AGUA POTABLE</v>
      </c>
      <c r="C85" s="229" t="str">
        <f>'CATASTRO,AGUA POT'!D12</f>
        <v>SECRETARIA</v>
      </c>
      <c r="D85" s="230">
        <f>'CATASTRO,AGUA POT'!E12</f>
        <v>2758134278</v>
      </c>
      <c r="E85" s="231">
        <f>'CATASTRO,AGUA POT'!F12</f>
        <v>16</v>
      </c>
      <c r="F85" s="235">
        <f>'CATASTRO,AGUA POT'!G12</f>
        <v>188</v>
      </c>
      <c r="G85" s="232">
        <f>'CATASTRO,AGUA POT'!H12</f>
        <v>3008</v>
      </c>
      <c r="H85" s="232">
        <f>'CATASTRO,AGUA POT'!I12</f>
        <v>4</v>
      </c>
      <c r="I85" s="232">
        <f>'CATASTRO,AGUA POT'!J12</f>
        <v>64</v>
      </c>
      <c r="J85" s="232">
        <f>'CATASTRO,AGUA POT'!K12</f>
        <v>0</v>
      </c>
      <c r="K85" s="232">
        <f>'CATASTRO,AGUA POT'!L12</f>
        <v>0</v>
      </c>
      <c r="L85" s="232">
        <f>'CATASTRO,AGUA POT'!M12</f>
        <v>0</v>
      </c>
      <c r="M85" s="235">
        <f>'CATASTRO,AGUA POT'!N12</f>
        <v>2944</v>
      </c>
    </row>
    <row r="86" spans="1:13" ht="25.2" customHeight="1">
      <c r="A86" s="227" t="str">
        <f>'CATASTRO,AGUA POT'!B13</f>
        <v>MARIA TERESA VAZQUEZ NAVARRETE</v>
      </c>
      <c r="B86" s="228" t="str">
        <f>'CATASTRO,AGUA POT'!C13</f>
        <v>AGUA POTABLE</v>
      </c>
      <c r="C86" s="229" t="str">
        <f>'CATASTRO,AGUA POT'!D13</f>
        <v>INTENDENTE</v>
      </c>
      <c r="D86" s="230">
        <f>'CATASTRO,AGUA POT'!E13</f>
        <v>2758151245</v>
      </c>
      <c r="E86" s="231">
        <f>'CATASTRO,AGUA POT'!F13</f>
        <v>16</v>
      </c>
      <c r="F86" s="235">
        <f>'CATASTRO,AGUA POT'!G13</f>
        <v>180</v>
      </c>
      <c r="G86" s="232">
        <f>'CATASTRO,AGUA POT'!H13</f>
        <v>2880</v>
      </c>
      <c r="H86" s="233">
        <f>'CATASTRO,AGUA POT'!I13</f>
        <v>3</v>
      </c>
      <c r="I86" s="232">
        <f>'CATASTRO,AGUA POT'!J13</f>
        <v>48</v>
      </c>
      <c r="J86" s="234">
        <f>'CATASTRO,AGUA POT'!K13</f>
        <v>0</v>
      </c>
      <c r="K86" s="232">
        <f>'CATASTRO,AGUA POT'!L13</f>
        <v>0</v>
      </c>
      <c r="L86" s="232">
        <f>'CATASTRO,AGUA POT'!M13</f>
        <v>122</v>
      </c>
      <c r="M86" s="235">
        <f>'CATASTRO,AGUA POT'!N13</f>
        <v>2710</v>
      </c>
    </row>
    <row r="87" spans="1:13" ht="25.2" customHeight="1">
      <c r="A87" s="227" t="str">
        <f>'obras publ'!B8</f>
        <v>FERNANDO GARCIA HERNANDEZ</v>
      </c>
      <c r="B87" s="228" t="str">
        <f>'obras publ'!C8</f>
        <v>OBRAS PUBLICAS/ PROYECTOS</v>
      </c>
      <c r="C87" s="228" t="str">
        <f>'obras publ'!D8</f>
        <v>PROYECTISTA</v>
      </c>
      <c r="D87" s="227">
        <f>'obras publ'!E8</f>
        <v>2959827994</v>
      </c>
      <c r="E87" s="227">
        <f>'obras publ'!F8</f>
        <v>16</v>
      </c>
      <c r="F87" s="235">
        <f>'obras publ'!G8</f>
        <v>540</v>
      </c>
      <c r="G87" s="232">
        <f>'obras publ'!H8</f>
        <v>8640</v>
      </c>
      <c r="H87" s="232">
        <f>'obras publ'!I8</f>
        <v>81</v>
      </c>
      <c r="I87" s="232">
        <f>'obras publ'!J8</f>
        <v>1296</v>
      </c>
      <c r="J87" s="232">
        <f>'obras publ'!K8</f>
        <v>0</v>
      </c>
      <c r="K87" s="232">
        <f>'obras publ'!L8</f>
        <v>0</v>
      </c>
      <c r="L87" s="232">
        <f>'obras publ'!M8</f>
        <v>0</v>
      </c>
      <c r="M87" s="232">
        <f>'obras publ'!N8</f>
        <v>7344</v>
      </c>
    </row>
    <row r="88" spans="1:13" ht="25.2" customHeight="1">
      <c r="A88" s="227" t="str">
        <f>'obras publ'!B9</f>
        <v>JOSE ENRIQUE GONZALEZ CEJA</v>
      </c>
      <c r="B88" s="228" t="str">
        <f>'obras publ'!C9</f>
        <v>OBRAS PUBLICAS</v>
      </c>
      <c r="C88" s="228" t="str">
        <f>'obras publ'!D9</f>
        <v>SUPERVISOR DE OBRA</v>
      </c>
      <c r="D88" s="227">
        <f>'obras publ'!E9</f>
        <v>2931395645</v>
      </c>
      <c r="E88" s="227">
        <f>'obras publ'!F9</f>
        <v>16</v>
      </c>
      <c r="F88" s="235">
        <f>'obras publ'!G9</f>
        <v>380</v>
      </c>
      <c r="G88" s="232">
        <f>'obras publ'!H9</f>
        <v>6080</v>
      </c>
      <c r="H88" s="232">
        <f>'obras publ'!I9</f>
        <v>46</v>
      </c>
      <c r="I88" s="232">
        <f>'obras publ'!J9</f>
        <v>736</v>
      </c>
      <c r="J88" s="232">
        <f>'obras publ'!K9</f>
        <v>0</v>
      </c>
      <c r="K88" s="232">
        <f>'obras publ'!L9</f>
        <v>0</v>
      </c>
      <c r="L88" s="232">
        <f>'obras publ'!M9</f>
        <v>0</v>
      </c>
      <c r="M88" s="232">
        <f>'obras publ'!N9</f>
        <v>5344</v>
      </c>
    </row>
    <row r="89" spans="1:13" ht="25.2" customHeight="1">
      <c r="A89" s="227" t="str">
        <f>'obras publ'!B10</f>
        <v>HERIBERTO ALA TORRE OROZCO</v>
      </c>
      <c r="B89" s="228" t="str">
        <f>'obras publ'!C10</f>
        <v>OBRAS PUBLICAS</v>
      </c>
      <c r="C89" s="228" t="str">
        <f>'obras publ'!D10</f>
        <v>AUXILIAR DE PROYECTOS</v>
      </c>
      <c r="D89" s="227">
        <f>'obras publ'!E10</f>
        <v>2993947270</v>
      </c>
      <c r="E89" s="227">
        <f>'obras publ'!F10</f>
        <v>16</v>
      </c>
      <c r="F89" s="235">
        <f>'obras publ'!G10</f>
        <v>336</v>
      </c>
      <c r="G89" s="232">
        <f>'obras publ'!H10</f>
        <v>5376</v>
      </c>
      <c r="H89" s="232">
        <f>'obras publ'!I10</f>
        <v>36</v>
      </c>
      <c r="I89" s="232">
        <f>'obras publ'!J10</f>
        <v>576</v>
      </c>
      <c r="J89" s="232">
        <f>'obras publ'!K10</f>
        <v>0</v>
      </c>
      <c r="K89" s="232">
        <f>'obras publ'!L10</f>
        <v>0</v>
      </c>
      <c r="L89" s="232">
        <f>'obras publ'!M10</f>
        <v>0</v>
      </c>
      <c r="M89" s="232">
        <f>'obras publ'!N10</f>
        <v>4800</v>
      </c>
    </row>
    <row r="90" spans="1:13" ht="25.2" customHeight="1">
      <c r="A90" s="227" t="str">
        <f>'OBRAS PUB'!B8</f>
        <v>VICTOR SALAZAR FONTANELI</v>
      </c>
      <c r="B90" s="228" t="str">
        <f>'OBRAS PUB'!C8</f>
        <v>OBRAS PUBLICAS</v>
      </c>
      <c r="C90" s="229" t="str">
        <f>'OBRAS PUB'!D8</f>
        <v>DIRECTOR OBRAS PUBLICAS</v>
      </c>
      <c r="D90" s="230">
        <f>'OBRAS PUB'!E8</f>
        <v>0</v>
      </c>
      <c r="E90" s="231">
        <f>'OBRAS PUB'!F8</f>
        <v>16</v>
      </c>
      <c r="F90" s="235">
        <f>'OBRAS PUB'!G8</f>
        <v>389</v>
      </c>
      <c r="G90" s="232">
        <f>'OBRAS PUB'!H8</f>
        <v>6224</v>
      </c>
      <c r="H90" s="232">
        <f>'OBRAS PUB'!I8</f>
        <v>47</v>
      </c>
      <c r="I90" s="232">
        <f>'OBRAS PUB'!J8</f>
        <v>752</v>
      </c>
      <c r="J90" s="232">
        <f>'OBRAS PUB'!K8</f>
        <v>0</v>
      </c>
      <c r="K90" s="232">
        <f>'OBRAS PUB'!L8</f>
        <v>0</v>
      </c>
      <c r="L90" s="232">
        <f>'OBRAS PUB'!M8</f>
        <v>0</v>
      </c>
      <c r="M90" s="235">
        <f>'OBRAS PUB'!N8</f>
        <v>5472</v>
      </c>
    </row>
    <row r="91" spans="1:13" ht="25.2" customHeight="1">
      <c r="A91" s="227" t="str">
        <f>'OBRAS PUB'!B9</f>
        <v>DIEGO TOSCANO CHAVARRIA</v>
      </c>
      <c r="B91" s="228" t="str">
        <f>'OBRAS PUB'!C9</f>
        <v>OBRAS PUBLICAS</v>
      </c>
      <c r="C91" s="229" t="str">
        <f>'OBRAS PUB'!D9</f>
        <v>AUXILIAR OBRAS PUBLICAS</v>
      </c>
      <c r="D91" s="230">
        <f>'OBRAS PUB'!E9</f>
        <v>2758145911</v>
      </c>
      <c r="E91" s="231">
        <f>'OBRAS PUB'!F9</f>
        <v>16</v>
      </c>
      <c r="F91" s="235">
        <f>'OBRAS PUB'!G9</f>
        <v>295</v>
      </c>
      <c r="G91" s="232">
        <f>'OBRAS PUB'!H9</f>
        <v>4720</v>
      </c>
      <c r="H91" s="232">
        <f>'OBRAS PUB'!I9</f>
        <v>28</v>
      </c>
      <c r="I91" s="232">
        <f>'OBRAS PUB'!J9</f>
        <v>448</v>
      </c>
      <c r="J91" s="232">
        <f>'OBRAS PUB'!K9</f>
        <v>0</v>
      </c>
      <c r="K91" s="232">
        <f>'OBRAS PUB'!L9</f>
        <v>0</v>
      </c>
      <c r="L91" s="232">
        <f>'OBRAS PUB'!M9</f>
        <v>0</v>
      </c>
      <c r="M91" s="235">
        <f>'OBRAS PUB'!N9</f>
        <v>4272</v>
      </c>
    </row>
    <row r="92" spans="1:13" ht="25.2" customHeight="1">
      <c r="A92" s="227" t="str">
        <f>'OBRAS PUB'!B10</f>
        <v>J. JESUS SOTELO HERRERA</v>
      </c>
      <c r="B92" s="228" t="str">
        <f>'OBRAS PUB'!C10</f>
        <v>OBRAS PUBLICAS</v>
      </c>
      <c r="C92" s="229" t="str">
        <f>'OBRAS PUB'!D10</f>
        <v>CHOFER DE MAQ.</v>
      </c>
      <c r="D92" s="230">
        <f>'OBRAS PUB'!E10</f>
        <v>1226366228</v>
      </c>
      <c r="E92" s="231">
        <f>'OBRAS PUB'!F10</f>
        <v>16</v>
      </c>
      <c r="F92" s="235">
        <f>'OBRAS PUB'!G10</f>
        <v>295</v>
      </c>
      <c r="G92" s="232">
        <f>'OBRAS PUB'!H10</f>
        <v>4720</v>
      </c>
      <c r="H92" s="233">
        <f>'OBRAS PUB'!I10</f>
        <v>28</v>
      </c>
      <c r="I92" s="232">
        <f>'OBRAS PUB'!J10</f>
        <v>448</v>
      </c>
      <c r="J92" s="234">
        <f>'OBRAS PUB'!K10</f>
        <v>0</v>
      </c>
      <c r="K92" s="232">
        <f>'OBRAS PUB'!L10</f>
        <v>0</v>
      </c>
      <c r="L92" s="232">
        <f>'OBRAS PUB'!M10</f>
        <v>235</v>
      </c>
      <c r="M92" s="235">
        <f>'OBRAS PUB'!N10</f>
        <v>4037</v>
      </c>
    </row>
    <row r="93" spans="1:13" ht="25.2" customHeight="1">
      <c r="A93" s="227" t="str">
        <f>'OBRAS PUB'!B11</f>
        <v>JUAN RAMON MAGAÑA MARTINEZ</v>
      </c>
      <c r="B93" s="228" t="str">
        <f>'OBRAS PUB'!C11</f>
        <v>OBRAS PUBLICAS</v>
      </c>
      <c r="C93" s="229" t="str">
        <f>'OBRAS PUB'!D11</f>
        <v>CHOFER DE MAQ.</v>
      </c>
      <c r="D93" s="230">
        <f>'OBRAS PUB'!E11</f>
        <v>1226365825</v>
      </c>
      <c r="E93" s="231">
        <f>'OBRAS PUB'!F11</f>
        <v>16</v>
      </c>
      <c r="F93" s="235">
        <f>'OBRAS PUB'!G11</f>
        <v>295</v>
      </c>
      <c r="G93" s="232">
        <f>'OBRAS PUB'!H11</f>
        <v>4720</v>
      </c>
      <c r="H93" s="233">
        <f>'OBRAS PUB'!I11</f>
        <v>28</v>
      </c>
      <c r="I93" s="232">
        <f>'OBRAS PUB'!J11</f>
        <v>448</v>
      </c>
      <c r="J93" s="234">
        <f>'OBRAS PUB'!K11</f>
        <v>0</v>
      </c>
      <c r="K93" s="232">
        <f>'OBRAS PUB'!L11</f>
        <v>0</v>
      </c>
      <c r="L93" s="232">
        <f>'OBRAS PUB'!M11</f>
        <v>235</v>
      </c>
      <c r="M93" s="235">
        <f>'OBRAS PUB'!N11</f>
        <v>4037</v>
      </c>
    </row>
    <row r="94" spans="1:13" ht="25.2" customHeight="1">
      <c r="A94" s="227" t="str">
        <f>'OBRAS PUB'!B12</f>
        <v>SERGIO DANIEL BARAJAS SOTELO</v>
      </c>
      <c r="B94" s="228" t="str">
        <f>'OBRAS PUB'!C12</f>
        <v>OBRAS PUBLICAS</v>
      </c>
      <c r="C94" s="229" t="str">
        <f>'OBRAS PUB'!D12</f>
        <v>CHOFER DE MAQ.</v>
      </c>
      <c r="D94" s="230">
        <f>'OBRAS PUB'!E12</f>
        <v>2758145881</v>
      </c>
      <c r="E94" s="231">
        <f>'OBRAS PUB'!F12</f>
        <v>16</v>
      </c>
      <c r="F94" s="235">
        <f>'OBRAS PUB'!G12</f>
        <v>295</v>
      </c>
      <c r="G94" s="232">
        <f>'OBRAS PUB'!H12</f>
        <v>4720</v>
      </c>
      <c r="H94" s="233">
        <f>'OBRAS PUB'!I12</f>
        <v>28</v>
      </c>
      <c r="I94" s="232">
        <f>'OBRAS PUB'!J12</f>
        <v>448</v>
      </c>
      <c r="J94" s="234">
        <f>'OBRAS PUB'!K12</f>
        <v>0</v>
      </c>
      <c r="K94" s="232">
        <f>'OBRAS PUB'!L12</f>
        <v>0</v>
      </c>
      <c r="L94" s="232">
        <f>'OBRAS PUB'!M12</f>
        <v>235</v>
      </c>
      <c r="M94" s="235">
        <f>'OBRAS PUB'!N12</f>
        <v>4037</v>
      </c>
    </row>
    <row r="95" spans="1:13" ht="25.2" customHeight="1">
      <c r="A95" s="227" t="str">
        <f>'SER PUB I'!B7</f>
        <v>JORGE ALFREDO VALLE NEGRETE</v>
      </c>
      <c r="B95" s="228" t="str">
        <f>'SER PUB I'!C7</f>
        <v>CEMENTERIO</v>
      </c>
      <c r="C95" s="229" t="str">
        <f>'SER PUB I'!D7</f>
        <v>ENCARGADO PANTEON</v>
      </c>
      <c r="D95" s="230">
        <f>'SER PUB I'!E7</f>
        <v>2910053791</v>
      </c>
      <c r="E95" s="231">
        <f>'SER PUB I'!F7</f>
        <v>16</v>
      </c>
      <c r="F95" s="235">
        <f>'SER PUB I'!G7</f>
        <v>188</v>
      </c>
      <c r="G95" s="232">
        <f>'SER PUB I'!H7</f>
        <v>3008</v>
      </c>
      <c r="H95" s="233">
        <f>'SER PUB I'!I7</f>
        <v>4</v>
      </c>
      <c r="I95" s="232">
        <f>'SER PUB I'!J7</f>
        <v>64</v>
      </c>
      <c r="J95" s="234">
        <f>'SER PUB I'!K7</f>
        <v>0</v>
      </c>
      <c r="K95" s="232">
        <f>'SER PUB I'!L7</f>
        <v>0</v>
      </c>
      <c r="L95" s="232">
        <f>'SER PUB I'!M7</f>
        <v>0</v>
      </c>
      <c r="M95" s="235">
        <f>'SER PUB I'!N7</f>
        <v>2944</v>
      </c>
    </row>
    <row r="96" spans="1:13" ht="25.2" customHeight="1">
      <c r="A96" s="227" t="str">
        <f>'SER PUB I'!B8</f>
        <v>ANTONIO SILVA VALDOVINOS</v>
      </c>
      <c r="B96" s="228" t="str">
        <f>'SER PUB I'!C8</f>
        <v>CEMENTERIO</v>
      </c>
      <c r="C96" s="229" t="str">
        <f>'SER PUB I'!D8</f>
        <v>AUX. INTENDENCIA</v>
      </c>
      <c r="D96" s="230">
        <f>'SER PUB I'!E8</f>
        <v>2758145806</v>
      </c>
      <c r="E96" s="231">
        <f>'SER PUB I'!F8</f>
        <v>16</v>
      </c>
      <c r="F96" s="235">
        <f>'SER PUB I'!G8</f>
        <v>148</v>
      </c>
      <c r="G96" s="232">
        <f>'SER PUB I'!H8</f>
        <v>2368</v>
      </c>
      <c r="H96" s="233">
        <f>'SER PUB I'!I8</f>
        <v>0</v>
      </c>
      <c r="I96" s="232">
        <f>'SER PUB I'!J8</f>
        <v>0</v>
      </c>
      <c r="J96" s="234">
        <f>'SER PUB I'!K8</f>
        <v>3</v>
      </c>
      <c r="K96" s="232">
        <f>'SER PUB I'!L8</f>
        <v>48</v>
      </c>
      <c r="L96" s="232">
        <f>'SER PUB I'!M8</f>
        <v>0</v>
      </c>
      <c r="M96" s="235">
        <f>'SER PUB I'!N8</f>
        <v>2416</v>
      </c>
    </row>
    <row r="97" spans="1:13" ht="25.2" customHeight="1">
      <c r="A97" s="227" t="str">
        <f>'SER PUB I'!B9</f>
        <v>MARGARITA RAMOS RODRIGUEZ</v>
      </c>
      <c r="B97" s="228" t="str">
        <f>'SER PUB I'!C9</f>
        <v>CEMENTERIO</v>
      </c>
      <c r="C97" s="229" t="str">
        <f>'SER PUB I'!D9</f>
        <v>AUX. INTENDENCIA</v>
      </c>
      <c r="D97" s="230">
        <f>'SER PUB I'!E9</f>
        <v>2758145792</v>
      </c>
      <c r="E97" s="231">
        <f>'SER PUB I'!F9</f>
        <v>16</v>
      </c>
      <c r="F97" s="235">
        <f>'SER PUB I'!G9</f>
        <v>145</v>
      </c>
      <c r="G97" s="232">
        <f>'SER PUB I'!H9</f>
        <v>2320</v>
      </c>
      <c r="H97" s="233">
        <f>'SER PUB I'!I9</f>
        <v>0</v>
      </c>
      <c r="I97" s="232">
        <f>'SER PUB I'!J9</f>
        <v>0</v>
      </c>
      <c r="J97" s="234">
        <f>'SER PUB I'!K9</f>
        <v>2</v>
      </c>
      <c r="K97" s="232">
        <f>'SER PUB I'!L9</f>
        <v>32</v>
      </c>
      <c r="L97" s="232">
        <f>'SER PUB I'!M9</f>
        <v>60</v>
      </c>
      <c r="M97" s="235">
        <f>'SER PUB I'!N9</f>
        <v>2292</v>
      </c>
    </row>
    <row r="98" spans="1:13" ht="25.2" customHeight="1">
      <c r="A98" s="227" t="str">
        <f>'SER PUB I'!B10</f>
        <v>EMILIO DIAZ RIVAS</v>
      </c>
      <c r="B98" s="228" t="str">
        <f>'SER PUB I'!C10</f>
        <v>RASTRO</v>
      </c>
      <c r="C98" s="229" t="str">
        <f>'SER PUB I'!D10</f>
        <v>ADMINISTRADOR</v>
      </c>
      <c r="D98" s="230">
        <f>'SER PUB I'!E10</f>
        <v>0</v>
      </c>
      <c r="E98" s="231">
        <f>'SER PUB I'!F10</f>
        <v>16</v>
      </c>
      <c r="F98" s="235">
        <f>'SER PUB I'!G10</f>
        <v>206</v>
      </c>
      <c r="G98" s="232">
        <f>'SER PUB I'!H10</f>
        <v>3296</v>
      </c>
      <c r="H98" s="233">
        <f>'SER PUB I'!I10</f>
        <v>6</v>
      </c>
      <c r="I98" s="232">
        <f>'SER PUB I'!J10</f>
        <v>96</v>
      </c>
      <c r="J98" s="234">
        <f>'SER PUB I'!K10</f>
        <v>0</v>
      </c>
      <c r="K98" s="232">
        <f>'SER PUB I'!L10</f>
        <v>0</v>
      </c>
      <c r="L98" s="232">
        <f>'SER PUB I'!M10</f>
        <v>0</v>
      </c>
      <c r="M98" s="235">
        <f>'SER PUB I'!N10</f>
        <v>3200</v>
      </c>
    </row>
    <row r="99" spans="1:13" ht="25.2" customHeight="1">
      <c r="A99" s="227" t="str">
        <f>'SER PUB I'!B11</f>
        <v>ALFONSO DIAZ SOTELO</v>
      </c>
      <c r="B99" s="228" t="str">
        <f>'SER PUB I'!C11</f>
        <v>RASTRO</v>
      </c>
      <c r="C99" s="229" t="str">
        <f>'SER PUB I'!D11</f>
        <v>INTENDENTE</v>
      </c>
      <c r="D99" s="230">
        <f>'SER PUB I'!E11</f>
        <v>0</v>
      </c>
      <c r="E99" s="231">
        <f>'SER PUB I'!F11</f>
        <v>16</v>
      </c>
      <c r="F99" s="235">
        <f>'SER PUB I'!G11</f>
        <v>110</v>
      </c>
      <c r="G99" s="232">
        <f>'SER PUB I'!H11</f>
        <v>1760</v>
      </c>
      <c r="H99" s="232">
        <f>'SER PUB I'!I11</f>
        <v>0</v>
      </c>
      <c r="I99" s="232">
        <f>'SER PUB I'!J11</f>
        <v>0</v>
      </c>
      <c r="J99" s="232">
        <f>'SER PUB I'!K11</f>
        <v>4</v>
      </c>
      <c r="K99" s="232">
        <f>'SER PUB I'!L11</f>
        <v>64</v>
      </c>
      <c r="L99" s="232">
        <f>'SER PUB I'!M11</f>
        <v>0</v>
      </c>
      <c r="M99" s="235">
        <f>'SER PUB I'!N11</f>
        <v>1824</v>
      </c>
    </row>
    <row r="100" spans="1:13" ht="25.2" customHeight="1">
      <c r="A100" s="227" t="str">
        <f>'SER PUB I'!B12</f>
        <v>JUAN JOSE DIAZ CARDENAS</v>
      </c>
      <c r="B100" s="228" t="str">
        <f>'SER PUB I'!C12</f>
        <v>RASTRO</v>
      </c>
      <c r="C100" s="229" t="str">
        <f>'SER PUB I'!D12</f>
        <v>ASEADOR</v>
      </c>
      <c r="D100" s="230">
        <f>'SER PUB I'!E12</f>
        <v>2758145733</v>
      </c>
      <c r="E100" s="231">
        <f>'SER PUB I'!F12</f>
        <v>16</v>
      </c>
      <c r="F100" s="235">
        <f>'SER PUB I'!G12</f>
        <v>230</v>
      </c>
      <c r="G100" s="232">
        <f>'SER PUB I'!H12</f>
        <v>3680</v>
      </c>
      <c r="H100" s="233">
        <f>'SER PUB I'!I12</f>
        <v>9</v>
      </c>
      <c r="I100" s="232">
        <f>'SER PUB I'!J12</f>
        <v>144</v>
      </c>
      <c r="J100" s="234">
        <f>'SER PUB I'!K12</f>
        <v>0</v>
      </c>
      <c r="K100" s="232">
        <f>'SER PUB I'!L12</f>
        <v>0</v>
      </c>
      <c r="L100" s="232">
        <f>'SER PUB I'!M12</f>
        <v>156</v>
      </c>
      <c r="M100" s="235">
        <f>'SER PUB I'!N12</f>
        <v>3380</v>
      </c>
    </row>
    <row r="101" spans="1:13" ht="25.2" customHeight="1">
      <c r="A101" s="227" t="str">
        <f>'SER PUB I'!B13</f>
        <v>FCO. DAVID CERVANTES VALDOVINOS</v>
      </c>
      <c r="B101" s="228" t="str">
        <f>'SER PUB I'!C13</f>
        <v>RASTRO</v>
      </c>
      <c r="C101" s="229" t="str">
        <f>'SER PUB I'!D13</f>
        <v>VETERINARIO</v>
      </c>
      <c r="D101" s="230">
        <f>'SER PUB I'!E13</f>
        <v>2758130434</v>
      </c>
      <c r="E101" s="231">
        <f>'SER PUB I'!F13</f>
        <v>16</v>
      </c>
      <c r="F101" s="235">
        <f>'SER PUB I'!G13</f>
        <v>422</v>
      </c>
      <c r="G101" s="232">
        <f>'SER PUB I'!H13</f>
        <v>6752</v>
      </c>
      <c r="H101" s="233">
        <f>'SER PUB I'!I13</f>
        <v>55</v>
      </c>
      <c r="I101" s="232">
        <f>'SER PUB I'!J13</f>
        <v>880</v>
      </c>
      <c r="J101" s="234">
        <f>'SER PUB I'!K13</f>
        <v>0</v>
      </c>
      <c r="K101" s="232">
        <f>'SER PUB I'!L13</f>
        <v>0</v>
      </c>
      <c r="L101" s="232">
        <f>'SER PUB I'!M13</f>
        <v>322</v>
      </c>
      <c r="M101" s="235">
        <f>'SER PUB I'!N13</f>
        <v>5550</v>
      </c>
    </row>
    <row r="102" spans="1:13" ht="25.2" customHeight="1">
      <c r="A102" s="227" t="str">
        <f>'SER PUB I'!B14</f>
        <v>SIGIFREDO MACIAS VALENCIA</v>
      </c>
      <c r="B102" s="228" t="str">
        <f>'SER PUB I'!C14</f>
        <v>ALUMBRADO PUB.</v>
      </c>
      <c r="C102" s="229" t="str">
        <f>'SER PUB I'!D14</f>
        <v>ELECTRICISTA</v>
      </c>
      <c r="D102" s="230">
        <f>'SER PUB I'!E14</f>
        <v>2758145725</v>
      </c>
      <c r="E102" s="231">
        <f>'SER PUB I'!F14</f>
        <v>16</v>
      </c>
      <c r="F102" s="235">
        <f>'SER PUB I'!G14</f>
        <v>380</v>
      </c>
      <c r="G102" s="232">
        <f>'SER PUB I'!H14</f>
        <v>6080</v>
      </c>
      <c r="H102" s="232">
        <f>'SER PUB I'!I14</f>
        <v>46</v>
      </c>
      <c r="I102" s="232">
        <f>'SER PUB I'!J14</f>
        <v>736</v>
      </c>
      <c r="J102" s="232">
        <f>'SER PUB I'!K14</f>
        <v>0</v>
      </c>
      <c r="K102" s="232">
        <f>'SER PUB I'!L14</f>
        <v>0</v>
      </c>
      <c r="L102" s="232">
        <f>'SER PUB I'!M14</f>
        <v>0</v>
      </c>
      <c r="M102" s="235">
        <f>'SER PUB I'!N14</f>
        <v>5344</v>
      </c>
    </row>
    <row r="103" spans="1:13" ht="25.2" customHeight="1">
      <c r="A103" s="227" t="str">
        <f>'SER PUB II'!B8</f>
        <v>MARTIN NUÑEZ RAMIREZ</v>
      </c>
      <c r="B103" s="228" t="str">
        <f>'SER PUB II'!C8</f>
        <v>ASEO PUBLICO</v>
      </c>
      <c r="C103" s="229" t="str">
        <f>'SER PUB II'!D8</f>
        <v>ASEADOR</v>
      </c>
      <c r="D103" s="230">
        <f>'SER PUB II'!E8</f>
        <v>2758145342</v>
      </c>
      <c r="E103" s="231">
        <f>'SER PUB II'!F8</f>
        <v>16</v>
      </c>
      <c r="F103" s="235">
        <f>'SER PUB II'!G8</f>
        <v>206</v>
      </c>
      <c r="G103" s="232">
        <f>'SER PUB II'!H8</f>
        <v>3296</v>
      </c>
      <c r="H103" s="233">
        <f>'SER PUB II'!I8</f>
        <v>6</v>
      </c>
      <c r="I103" s="232">
        <f>'SER PUB II'!J8</f>
        <v>96</v>
      </c>
      <c r="J103" s="234">
        <f>'SER PUB II'!K8</f>
        <v>0</v>
      </c>
      <c r="K103" s="232">
        <f>'SER PUB II'!L8</f>
        <v>0</v>
      </c>
      <c r="L103" s="232">
        <f>'SER PUB II'!M8</f>
        <v>126</v>
      </c>
      <c r="M103" s="235">
        <f>'SER PUB II'!N8</f>
        <v>3074</v>
      </c>
    </row>
    <row r="104" spans="1:13" ht="25.2" customHeight="1">
      <c r="A104" s="227" t="str">
        <f>'SER PUB II'!B9</f>
        <v>FELIPE FLORES NEGRETE</v>
      </c>
      <c r="B104" s="228" t="str">
        <f>'SER PUB II'!C9</f>
        <v>ASEO PUBLICO</v>
      </c>
      <c r="C104" s="229" t="str">
        <f>'SER PUB II'!D9</f>
        <v>ASEADOR</v>
      </c>
      <c r="D104" s="230">
        <f>'SER PUB II'!E9</f>
        <v>2959302905</v>
      </c>
      <c r="E104" s="231">
        <f>'SER PUB II'!F9</f>
        <v>16</v>
      </c>
      <c r="F104" s="235">
        <f>'SER PUB II'!G9</f>
        <v>206</v>
      </c>
      <c r="G104" s="232">
        <f>'SER PUB II'!H9</f>
        <v>3296</v>
      </c>
      <c r="H104" s="233">
        <f>'SER PUB II'!I9</f>
        <v>6</v>
      </c>
      <c r="I104" s="232">
        <f>'SER PUB II'!J9</f>
        <v>96</v>
      </c>
      <c r="J104" s="234">
        <f>'SER PUB II'!K9</f>
        <v>0</v>
      </c>
      <c r="K104" s="232">
        <f>'SER PUB II'!L9</f>
        <v>0</v>
      </c>
      <c r="L104" s="232">
        <f>'SER PUB II'!M9</f>
        <v>126</v>
      </c>
      <c r="M104" s="235">
        <f>'SER PUB II'!N9</f>
        <v>3074</v>
      </c>
    </row>
    <row r="105" spans="1:13" ht="25.2" customHeight="1">
      <c r="A105" s="227" t="str">
        <f>'SER PUB II'!B10</f>
        <v>GERARDO CONTRERAS RAMIREZ</v>
      </c>
      <c r="B105" s="228" t="str">
        <f>'SER PUB II'!C10</f>
        <v>ASEO PUBLICO</v>
      </c>
      <c r="C105" s="229" t="str">
        <f>'SER PUB II'!D10</f>
        <v>ASEADOR</v>
      </c>
      <c r="D105" s="230">
        <f>'SER PUB II'!E10</f>
        <v>2758144249</v>
      </c>
      <c r="E105" s="231">
        <f>'SER PUB II'!F10</f>
        <v>16</v>
      </c>
      <c r="F105" s="235">
        <f>'SER PUB II'!G10</f>
        <v>206</v>
      </c>
      <c r="G105" s="232">
        <f>'SER PUB II'!H10</f>
        <v>3296</v>
      </c>
      <c r="H105" s="233">
        <f>'SER PUB II'!I10</f>
        <v>6</v>
      </c>
      <c r="I105" s="232">
        <f>'SER PUB II'!J10</f>
        <v>96</v>
      </c>
      <c r="J105" s="234">
        <f>'SER PUB II'!K10</f>
        <v>0</v>
      </c>
      <c r="K105" s="232">
        <f>'SER PUB II'!L10</f>
        <v>0</v>
      </c>
      <c r="L105" s="232">
        <f>'SER PUB II'!M10</f>
        <v>126</v>
      </c>
      <c r="M105" s="235">
        <f>'SER PUB II'!N10</f>
        <v>3074</v>
      </c>
    </row>
    <row r="106" spans="1:13" ht="25.2" customHeight="1">
      <c r="A106" s="227" t="str">
        <f>'SER PUB II'!B11</f>
        <v>CUAUHTEMOC BOJORGE Pérez</v>
      </c>
      <c r="B106" s="228" t="str">
        <f>'SER PUB II'!C11</f>
        <v>ASEO PUBLICO</v>
      </c>
      <c r="C106" s="229" t="str">
        <f>'SER PUB II'!D11</f>
        <v>ASEADOR</v>
      </c>
      <c r="D106" s="230">
        <f>'SER PUB II'!E11</f>
        <v>2758144214</v>
      </c>
      <c r="E106" s="231">
        <f>'SER PUB II'!F11</f>
        <v>16</v>
      </c>
      <c r="F106" s="235">
        <f>'SER PUB II'!G11</f>
        <v>206</v>
      </c>
      <c r="G106" s="232">
        <f>'SER PUB II'!H11</f>
        <v>3296</v>
      </c>
      <c r="H106" s="233">
        <f>'SER PUB II'!I11</f>
        <v>6</v>
      </c>
      <c r="I106" s="232">
        <f>'SER PUB II'!J11</f>
        <v>96</v>
      </c>
      <c r="J106" s="234">
        <f>'SER PUB II'!K11</f>
        <v>0</v>
      </c>
      <c r="K106" s="232">
        <f>'SER PUB II'!L11</f>
        <v>0</v>
      </c>
      <c r="L106" s="232">
        <f>'SER PUB II'!M11</f>
        <v>126</v>
      </c>
      <c r="M106" s="235">
        <f>'SER PUB II'!N11</f>
        <v>3074</v>
      </c>
    </row>
    <row r="107" spans="1:13" ht="25.2" customHeight="1">
      <c r="A107" s="227" t="str">
        <f>'SER PUB II'!B12</f>
        <v>RICARDO González CEJA</v>
      </c>
      <c r="B107" s="228" t="str">
        <f>'SER PUB II'!C12</f>
        <v>ASEO PUBLICO</v>
      </c>
      <c r="C107" s="229" t="str">
        <f>'SER PUB II'!D12</f>
        <v>ASEADOR</v>
      </c>
      <c r="D107" s="230">
        <f>'SER PUB II'!E12</f>
        <v>455219787</v>
      </c>
      <c r="E107" s="231">
        <f>'SER PUB II'!F12</f>
        <v>16</v>
      </c>
      <c r="F107" s="235">
        <f>'SER PUB II'!G12</f>
        <v>206</v>
      </c>
      <c r="G107" s="232">
        <f>'SER PUB II'!H12</f>
        <v>3296</v>
      </c>
      <c r="H107" s="233">
        <f>'SER PUB II'!I12</f>
        <v>6</v>
      </c>
      <c r="I107" s="232">
        <f>'SER PUB II'!J12</f>
        <v>96</v>
      </c>
      <c r="J107" s="234">
        <f>'SER PUB II'!K12</f>
        <v>0</v>
      </c>
      <c r="K107" s="232">
        <f>'SER PUB II'!L12</f>
        <v>0</v>
      </c>
      <c r="L107" s="232">
        <f>'SER PUB II'!M12</f>
        <v>126</v>
      </c>
      <c r="M107" s="235">
        <f>'SER PUB II'!N12</f>
        <v>3074</v>
      </c>
    </row>
    <row r="108" spans="1:13" ht="25.2" customHeight="1">
      <c r="A108" s="227" t="str">
        <f>'SER PUB II'!B13</f>
        <v>MARTIN FONSECA RAMOS</v>
      </c>
      <c r="B108" s="228" t="str">
        <f>'SER PUB II'!C13</f>
        <v>ASEO PUBLICO</v>
      </c>
      <c r="C108" s="229" t="str">
        <f>'SER PUB II'!D13</f>
        <v>ASEADOR</v>
      </c>
      <c r="D108" s="230">
        <f>'SER PUB II'!E13</f>
        <v>2758144273</v>
      </c>
      <c r="E108" s="231">
        <f>'SER PUB II'!F13</f>
        <v>16</v>
      </c>
      <c r="F108" s="235">
        <f>'SER PUB II'!G13</f>
        <v>263</v>
      </c>
      <c r="G108" s="232">
        <f>'SER PUB II'!H13</f>
        <v>4208</v>
      </c>
      <c r="H108" s="233">
        <f>'SER PUB II'!I13</f>
        <v>23</v>
      </c>
      <c r="I108" s="232">
        <f>'SER PUB II'!J13</f>
        <v>368</v>
      </c>
      <c r="J108" s="234">
        <f>'SER PUB II'!K13</f>
        <v>0</v>
      </c>
      <c r="K108" s="232">
        <f>'SER PUB II'!L13</f>
        <v>0</v>
      </c>
      <c r="L108" s="232">
        <f>'SER PUB II'!M13</f>
        <v>157</v>
      </c>
      <c r="M108" s="235">
        <f>'SER PUB II'!N13</f>
        <v>3683</v>
      </c>
    </row>
    <row r="109" spans="1:13" ht="25.2" customHeight="1">
      <c r="A109" s="227" t="str">
        <f>'SER PUB II'!B14</f>
        <v>MARTIN HERNANDEZ MARTINEZ</v>
      </c>
      <c r="B109" s="228" t="str">
        <f>'SER PUB II'!C14</f>
        <v>ASEO PUBLICO</v>
      </c>
      <c r="C109" s="229" t="str">
        <f>'SER PUB II'!D14</f>
        <v>CHOFER</v>
      </c>
      <c r="D109" s="230">
        <f>'SER PUB II'!E14</f>
        <v>2758130736</v>
      </c>
      <c r="E109" s="231">
        <f>'SER PUB II'!F14</f>
        <v>16</v>
      </c>
      <c r="F109" s="235">
        <f>'SER PUB II'!G14</f>
        <v>263</v>
      </c>
      <c r="G109" s="232">
        <f>'SER PUB II'!H14</f>
        <v>4208</v>
      </c>
      <c r="H109" s="232">
        <f>'SER PUB II'!I14</f>
        <v>23</v>
      </c>
      <c r="I109" s="232">
        <f>'SER PUB II'!J14</f>
        <v>368</v>
      </c>
      <c r="J109" s="232">
        <f>'SER PUB II'!K14</f>
        <v>0</v>
      </c>
      <c r="K109" s="232">
        <f>'SER PUB II'!L14</f>
        <v>0</v>
      </c>
      <c r="L109" s="232">
        <f>'SER PUB II'!M14</f>
        <v>157</v>
      </c>
      <c r="M109" s="235">
        <f>'SER PUB II'!N14</f>
        <v>3683</v>
      </c>
    </row>
    <row r="110" spans="1:13" ht="25.2" customHeight="1">
      <c r="A110" s="227" t="str">
        <f>'SER PUB II'!B15</f>
        <v>LUCIO FLORES NEGRETE</v>
      </c>
      <c r="B110" s="228" t="str">
        <f>'SER PUB II'!C15</f>
        <v>ASEO PUBLICO</v>
      </c>
      <c r="C110" s="229" t="str">
        <f>'SER PUB II'!D15</f>
        <v>CHOFER</v>
      </c>
      <c r="D110" s="230">
        <f>'SER PUB II'!E15</f>
        <v>2758143382</v>
      </c>
      <c r="E110" s="231">
        <f>'SER PUB II'!F15</f>
        <v>16</v>
      </c>
      <c r="F110" s="235">
        <f>'SER PUB II'!G15</f>
        <v>263</v>
      </c>
      <c r="G110" s="232">
        <f>'SER PUB II'!H15</f>
        <v>4208</v>
      </c>
      <c r="H110" s="233">
        <f>'SER PUB II'!I15</f>
        <v>23</v>
      </c>
      <c r="I110" s="232">
        <f>'SER PUB II'!J15</f>
        <v>368</v>
      </c>
      <c r="J110" s="234">
        <f>'SER PUB II'!K15</f>
        <v>0</v>
      </c>
      <c r="K110" s="232">
        <f>'SER PUB II'!L15</f>
        <v>0</v>
      </c>
      <c r="L110" s="232">
        <f>'SER PUB II'!M15</f>
        <v>157</v>
      </c>
      <c r="M110" s="235">
        <f>'SER PUB II'!N15</f>
        <v>3683</v>
      </c>
    </row>
    <row r="111" spans="1:13" ht="25.2" customHeight="1">
      <c r="A111" s="227" t="str">
        <f>'SER PUB II'!B16</f>
        <v>FRANCISCO JAVIER CAMACHO BUENROSTRO</v>
      </c>
      <c r="B111" s="228" t="str">
        <f>'SER PUB II'!C16</f>
        <v>ASEO PUBLICO</v>
      </c>
      <c r="C111" s="229" t="str">
        <f>'SER PUB II'!D16</f>
        <v>CHOFER</v>
      </c>
      <c r="D111" s="230">
        <f>'SER PUB II'!E16</f>
        <v>1226365302</v>
      </c>
      <c r="E111" s="231">
        <f>'SER PUB II'!F16</f>
        <v>16</v>
      </c>
      <c r="F111" s="235">
        <f>'SER PUB II'!G16</f>
        <v>263</v>
      </c>
      <c r="G111" s="232">
        <f>'SER PUB II'!H16</f>
        <v>4208</v>
      </c>
      <c r="H111" s="233">
        <f>'SER PUB II'!I16</f>
        <v>23</v>
      </c>
      <c r="I111" s="232">
        <f>'SER PUB II'!J16</f>
        <v>368</v>
      </c>
      <c r="J111" s="234">
        <f>'SER PUB II'!K16</f>
        <v>0</v>
      </c>
      <c r="K111" s="232">
        <f>'SER PUB II'!L16</f>
        <v>0</v>
      </c>
      <c r="L111" s="232">
        <f>'SER PUB II'!M16</f>
        <v>157</v>
      </c>
      <c r="M111" s="235">
        <f>'SER PUB II'!N16</f>
        <v>3683</v>
      </c>
    </row>
    <row r="112" spans="1:13" ht="25.2" customHeight="1">
      <c r="A112" s="227" t="str">
        <f>'SER PUB III'!B8</f>
        <v>JOSE GUADALUPE RUIZ RICO</v>
      </c>
      <c r="B112" s="228" t="str">
        <f>'SER PUB III'!C8</f>
        <v>ASEO PUBLICO</v>
      </c>
      <c r="C112" s="229" t="str">
        <f>'SER PUB III'!D8</f>
        <v>CHOFER</v>
      </c>
      <c r="D112" s="230">
        <f>'SER PUB III'!E8</f>
        <v>2758143013</v>
      </c>
      <c r="E112" s="231">
        <f>'SER PUB III'!F8</f>
        <v>16</v>
      </c>
      <c r="F112" s="235">
        <f>'SER PUB III'!G8</f>
        <v>206</v>
      </c>
      <c r="G112" s="232">
        <f>'SER PUB III'!H8</f>
        <v>3296</v>
      </c>
      <c r="H112" s="233">
        <f>'SER PUB III'!I8</f>
        <v>6</v>
      </c>
      <c r="I112" s="232">
        <f>'SER PUB III'!J8</f>
        <v>96</v>
      </c>
      <c r="J112" s="234">
        <f>'SER PUB III'!K8</f>
        <v>0</v>
      </c>
      <c r="K112" s="232">
        <f>'SER PUB III'!L8</f>
        <v>0</v>
      </c>
      <c r="L112" s="232">
        <f>'SER PUB III'!M8</f>
        <v>126</v>
      </c>
      <c r="M112" s="235">
        <f>'SER PUB III'!N8</f>
        <v>3074</v>
      </c>
    </row>
    <row r="113" spans="1:13" ht="25.2" customHeight="1">
      <c r="A113" s="227" t="str">
        <f>'SER PUB III'!B9</f>
        <v>JUANA BARAJAS AMEZCUA</v>
      </c>
      <c r="B113" s="228" t="str">
        <f>'SER PUB III'!C9</f>
        <v>UNIDAD DEPORTIVA</v>
      </c>
      <c r="C113" s="229" t="str">
        <f>'SER PUB III'!D9</f>
        <v>AUX. INTENDENCIA</v>
      </c>
      <c r="D113" s="230">
        <f>'SER PUB III'!E9</f>
        <v>1228376379</v>
      </c>
      <c r="E113" s="231">
        <f>'SER PUB III'!F9</f>
        <v>16</v>
      </c>
      <c r="F113" s="235">
        <f>'SER PUB III'!G9</f>
        <v>110</v>
      </c>
      <c r="G113" s="232">
        <f>'SER PUB III'!H9</f>
        <v>1760</v>
      </c>
      <c r="H113" s="233">
        <f>'SER PUB III'!I9</f>
        <v>0</v>
      </c>
      <c r="I113" s="232">
        <f>'SER PUB III'!J9</f>
        <v>0</v>
      </c>
      <c r="J113" s="234">
        <f>'SER PUB III'!K9</f>
        <v>7</v>
      </c>
      <c r="K113" s="232">
        <f>'SER PUB III'!L9</f>
        <v>112</v>
      </c>
      <c r="L113" s="232">
        <f>'SER PUB III'!M9</f>
        <v>0</v>
      </c>
      <c r="M113" s="235">
        <f>'SER PUB III'!N9</f>
        <v>1872</v>
      </c>
    </row>
    <row r="114" spans="1:13" ht="25.2" customHeight="1">
      <c r="A114" s="227" t="str">
        <f>'SER PUB III'!B10</f>
        <v>JAVIER FLORES</v>
      </c>
      <c r="B114" s="228" t="str">
        <f>'SER PUB III'!C10</f>
        <v>UNIDAD DEPORTIVA</v>
      </c>
      <c r="C114" s="229" t="str">
        <f>'SER PUB III'!D10</f>
        <v>JARDINERO</v>
      </c>
      <c r="D114" s="230">
        <f>'SER PUB III'!E10</f>
        <v>2981949179</v>
      </c>
      <c r="E114" s="231">
        <f>'SER PUB III'!F10</f>
        <v>16</v>
      </c>
      <c r="F114" s="235">
        <f>'SER PUB III'!G10</f>
        <v>176</v>
      </c>
      <c r="G114" s="232">
        <f>'SER PUB III'!H10</f>
        <v>2816</v>
      </c>
      <c r="H114" s="233">
        <f>'SER PUB III'!I10</f>
        <v>2</v>
      </c>
      <c r="I114" s="232">
        <f>'SER PUB III'!J10</f>
        <v>32</v>
      </c>
      <c r="J114" s="234">
        <f>'SER PUB III'!K10</f>
        <v>0</v>
      </c>
      <c r="K114" s="232">
        <f>'SER PUB III'!L10</f>
        <v>0</v>
      </c>
      <c r="L114" s="232">
        <f>'SER PUB III'!M10</f>
        <v>130</v>
      </c>
      <c r="M114" s="235">
        <f>'SER PUB III'!N10</f>
        <v>2654</v>
      </c>
    </row>
    <row r="115" spans="1:13" ht="25.2" customHeight="1">
      <c r="A115" s="227" t="str">
        <f>'SER PUB III'!B11</f>
        <v>LIBRADO RUIZ REYES</v>
      </c>
      <c r="B115" s="228" t="str">
        <f>'SER PUB III'!C11</f>
        <v>ASEO PUBLICO</v>
      </c>
      <c r="C115" s="229" t="str">
        <f>'SER PUB III'!D11</f>
        <v>BARRENDERO</v>
      </c>
      <c r="D115" s="230">
        <f>'SER PUB III'!E11</f>
        <v>2911837060</v>
      </c>
      <c r="E115" s="231">
        <f>'SER PUB III'!F11</f>
        <v>16</v>
      </c>
      <c r="F115" s="235">
        <f>'SER PUB III'!G11</f>
        <v>168</v>
      </c>
      <c r="G115" s="232">
        <f>'SER PUB III'!H11</f>
        <v>2688</v>
      </c>
      <c r="H115" s="233">
        <f>'SER PUB III'!I11</f>
        <v>1</v>
      </c>
      <c r="I115" s="232">
        <f>'SER PUB III'!J11</f>
        <v>16</v>
      </c>
      <c r="J115" s="234">
        <f>'SER PUB III'!K11</f>
        <v>0</v>
      </c>
      <c r="K115" s="232">
        <f>'SER PUB III'!L11</f>
        <v>0</v>
      </c>
      <c r="L115" s="232">
        <f>'SER PUB III'!M11</f>
        <v>126</v>
      </c>
      <c r="M115" s="235">
        <f>'SER PUB III'!N11</f>
        <v>2546</v>
      </c>
    </row>
    <row r="116" spans="1:13" ht="25.2" customHeight="1">
      <c r="A116" s="227" t="str">
        <f>'SER PUB III'!B12</f>
        <v>JESUS CERVANTES GARCIA</v>
      </c>
      <c r="B116" s="228" t="str">
        <f>'SER PUB III'!C12</f>
        <v>ASEO PUBLICO</v>
      </c>
      <c r="C116" s="229" t="str">
        <f>'SER PUB III'!D12</f>
        <v>BARRENDERO</v>
      </c>
      <c r="D116" s="230">
        <f>'SER PUB III'!E12</f>
        <v>2775184983</v>
      </c>
      <c r="E116" s="231">
        <f>'SER PUB III'!F12</f>
        <v>16</v>
      </c>
      <c r="F116" s="235">
        <f>'SER PUB III'!G12</f>
        <v>206</v>
      </c>
      <c r="G116" s="232">
        <f>'SER PUB III'!H12</f>
        <v>3296</v>
      </c>
      <c r="H116" s="233">
        <f>'SER PUB III'!I12</f>
        <v>6</v>
      </c>
      <c r="I116" s="232">
        <f>'SER PUB III'!J12</f>
        <v>96</v>
      </c>
      <c r="J116" s="234">
        <f>'SER PUB III'!K12</f>
        <v>0</v>
      </c>
      <c r="K116" s="232">
        <f>'SER PUB III'!L12</f>
        <v>0</v>
      </c>
      <c r="L116" s="232">
        <f>'SER PUB III'!M12</f>
        <v>126</v>
      </c>
      <c r="M116" s="235">
        <f>'SER PUB III'!N12</f>
        <v>3074</v>
      </c>
    </row>
    <row r="117" spans="1:13" ht="25.2" customHeight="1">
      <c r="A117" s="227" t="str">
        <f>'SER PUB III'!B13</f>
        <v>JOSE REFUGIO GUZMAN FUENTES</v>
      </c>
      <c r="B117" s="228" t="str">
        <f>'SER PUB III'!C13</f>
        <v>ASEO PUBLICO</v>
      </c>
      <c r="C117" s="229" t="str">
        <f>'SER PUB III'!D13</f>
        <v>BARRENDERO</v>
      </c>
      <c r="D117" s="230">
        <f>'SER PUB III'!E13</f>
        <v>2758142726</v>
      </c>
      <c r="E117" s="231">
        <f>'SER PUB III'!F13</f>
        <v>16</v>
      </c>
      <c r="F117" s="235">
        <f>'SER PUB III'!G13</f>
        <v>168</v>
      </c>
      <c r="G117" s="232">
        <f>'SER PUB III'!H13</f>
        <v>2688</v>
      </c>
      <c r="H117" s="233">
        <f>'SER PUB III'!I13</f>
        <v>1</v>
      </c>
      <c r="I117" s="232">
        <f>'SER PUB III'!J13</f>
        <v>16</v>
      </c>
      <c r="J117" s="234">
        <f>'SER PUB III'!K13</f>
        <v>0</v>
      </c>
      <c r="K117" s="232">
        <f>'SER PUB III'!L13</f>
        <v>0</v>
      </c>
      <c r="L117" s="232">
        <f>'SER PUB III'!M13</f>
        <v>126</v>
      </c>
      <c r="M117" s="235">
        <f>'SER PUB III'!N13</f>
        <v>2546</v>
      </c>
    </row>
    <row r="118" spans="1:13" ht="25.2" customHeight="1">
      <c r="A118" s="227" t="str">
        <f>'SER PUB III'!B14</f>
        <v>MARIA GUADALUPE LOPEZ SOLORIO</v>
      </c>
      <c r="B118" s="228" t="str">
        <f>'SER PUB III'!C14</f>
        <v>ASEO PUBLICO</v>
      </c>
      <c r="C118" s="229" t="str">
        <f>'SER PUB III'!D14</f>
        <v>BARRENDERO</v>
      </c>
      <c r="D118" s="230">
        <f>'SER PUB III'!E14</f>
        <v>0</v>
      </c>
      <c r="E118" s="231">
        <f>'SER PUB III'!F14</f>
        <v>16</v>
      </c>
      <c r="F118" s="235">
        <f>'SER PUB III'!G14</f>
        <v>148</v>
      </c>
      <c r="G118" s="232">
        <f>'SER PUB III'!H14</f>
        <v>2368</v>
      </c>
      <c r="H118" s="233">
        <f>'SER PUB III'!I14</f>
        <v>0</v>
      </c>
      <c r="I118" s="232">
        <f>'SER PUB III'!J14</f>
        <v>0</v>
      </c>
      <c r="J118" s="234">
        <f>'SER PUB III'!K14</f>
        <v>3</v>
      </c>
      <c r="K118" s="232">
        <f>'SER PUB III'!L14</f>
        <v>48</v>
      </c>
      <c r="L118" s="232">
        <f>'SER PUB III'!M14</f>
        <v>0</v>
      </c>
      <c r="M118" s="235">
        <f>'SER PUB III'!N14</f>
        <v>2416</v>
      </c>
    </row>
    <row r="119" spans="1:13" ht="25.2" customHeight="1">
      <c r="A119" s="227" t="str">
        <f>'SER PUB III'!B15</f>
        <v>J. JESUS GARCIA CONTRERAS</v>
      </c>
      <c r="B119" s="228" t="str">
        <f>'SER PUB III'!C15</f>
        <v>ASEO PUBLICO</v>
      </c>
      <c r="C119" s="229" t="str">
        <f>'SER PUB III'!D15</f>
        <v>AUX. DE INTEND.</v>
      </c>
      <c r="D119" s="230">
        <f>'SER PUB III'!E15</f>
        <v>1112273896</v>
      </c>
      <c r="E119" s="231">
        <f>'SER PUB III'!F15</f>
        <v>16</v>
      </c>
      <c r="F119" s="235">
        <f>'SER PUB III'!G15</f>
        <v>50</v>
      </c>
      <c r="G119" s="232">
        <f>'SER PUB III'!H15</f>
        <v>800</v>
      </c>
      <c r="H119" s="233">
        <f>'SER PUB III'!I15</f>
        <v>0</v>
      </c>
      <c r="I119" s="232">
        <f>'SER PUB III'!J15</f>
        <v>0</v>
      </c>
      <c r="J119" s="234">
        <f>'SER PUB III'!K15</f>
        <v>11</v>
      </c>
      <c r="K119" s="232">
        <f>'SER PUB III'!L15</f>
        <v>176</v>
      </c>
      <c r="L119" s="232">
        <f>'SER PUB III'!M15</f>
        <v>0</v>
      </c>
      <c r="M119" s="235">
        <f>'SER PUB III'!N15</f>
        <v>976</v>
      </c>
    </row>
    <row r="120" spans="1:13" ht="25.2" customHeight="1">
      <c r="A120" s="227" t="str">
        <f>'SER PUB IV'!B8</f>
        <v>JUAN MANUEL SILVA MANZO</v>
      </c>
      <c r="B120" s="228" t="str">
        <f>'SER PUB IV'!C8</f>
        <v>AGUA POTABLE</v>
      </c>
      <c r="C120" s="242" t="str">
        <f>'SER PUB IV'!D8</f>
        <v>ENCARG. DE BOMBAS</v>
      </c>
      <c r="D120" s="230">
        <f>'SER PUB IV'!E8</f>
        <v>1110224618</v>
      </c>
      <c r="E120" s="231">
        <f>'SER PUB IV'!F8</f>
        <v>16</v>
      </c>
      <c r="F120" s="235">
        <f>'SER PUB IV'!G8</f>
        <v>333</v>
      </c>
      <c r="G120" s="232">
        <f>'SER PUB IV'!H8</f>
        <v>5328</v>
      </c>
      <c r="H120" s="233">
        <f>'SER PUB IV'!I8</f>
        <v>36</v>
      </c>
      <c r="I120" s="232">
        <f>'SER PUB IV'!J8</f>
        <v>576</v>
      </c>
      <c r="J120" s="234">
        <f>'SER PUB IV'!K8</f>
        <v>0</v>
      </c>
      <c r="K120" s="232">
        <f>'SER PUB IV'!L8</f>
        <v>0</v>
      </c>
      <c r="L120" s="232">
        <f>'SER PUB IV'!M8</f>
        <v>280</v>
      </c>
      <c r="M120" s="235">
        <f>'SER PUB IV'!N8</f>
        <v>4472</v>
      </c>
    </row>
    <row r="121" spans="1:13" ht="25.2" customHeight="1">
      <c r="A121" s="227" t="str">
        <f>'SER PUB IV'!B9</f>
        <v>CARLOS FRANCO SIGALA</v>
      </c>
      <c r="B121" s="228" t="str">
        <f>'SER PUB IV'!C9</f>
        <v>AGUA POTABLE</v>
      </c>
      <c r="C121" s="242" t="str">
        <f>'SER PUB IV'!D9</f>
        <v>ENCARG. DE BOMBAS</v>
      </c>
      <c r="D121" s="230">
        <f>'SER PUB IV'!E9</f>
        <v>1228190046</v>
      </c>
      <c r="E121" s="231">
        <f>'SER PUB IV'!F9</f>
        <v>16</v>
      </c>
      <c r="F121" s="235">
        <f>'SER PUB IV'!G9</f>
        <v>333</v>
      </c>
      <c r="G121" s="232">
        <f>'SER PUB IV'!H9</f>
        <v>5328</v>
      </c>
      <c r="H121" s="233">
        <f>'SER PUB IV'!I9</f>
        <v>36</v>
      </c>
      <c r="I121" s="232">
        <f>'SER PUB IV'!J9</f>
        <v>576</v>
      </c>
      <c r="J121" s="234">
        <f>'SER PUB IV'!K9</f>
        <v>0</v>
      </c>
      <c r="K121" s="232">
        <f>'SER PUB IV'!L9</f>
        <v>0</v>
      </c>
      <c r="L121" s="232">
        <f>'SER PUB IV'!M9</f>
        <v>280</v>
      </c>
      <c r="M121" s="235">
        <f>'SER PUB IV'!N9</f>
        <v>4472</v>
      </c>
    </row>
    <row r="122" spans="1:13" ht="25.2" customHeight="1">
      <c r="A122" s="227" t="str">
        <f>'SER PUB IV'!B10</f>
        <v>SALVADOR PEREZ GARCIA</v>
      </c>
      <c r="B122" s="228" t="str">
        <f>'SER PUB IV'!C10</f>
        <v>AGUA POTABLE</v>
      </c>
      <c r="C122" s="229" t="str">
        <f>'SER PUB IV'!D10</f>
        <v>FONTANERO</v>
      </c>
      <c r="D122" s="230">
        <f>'SER PUB IV'!E10</f>
        <v>1226366015</v>
      </c>
      <c r="E122" s="231">
        <f>'SER PUB IV'!F10</f>
        <v>16</v>
      </c>
      <c r="F122" s="235">
        <f>'SER PUB IV'!G10</f>
        <v>333</v>
      </c>
      <c r="G122" s="232">
        <f>'SER PUB IV'!H10</f>
        <v>5328</v>
      </c>
      <c r="H122" s="233">
        <f>'SER PUB IV'!I10</f>
        <v>36</v>
      </c>
      <c r="I122" s="232">
        <f>'SER PUB IV'!J10</f>
        <v>576</v>
      </c>
      <c r="J122" s="234">
        <f>'SER PUB IV'!K10</f>
        <v>0</v>
      </c>
      <c r="K122" s="232">
        <f>'SER PUB IV'!L10</f>
        <v>0</v>
      </c>
      <c r="L122" s="232">
        <f>'SER PUB IV'!M10</f>
        <v>280</v>
      </c>
      <c r="M122" s="235">
        <f>'SER PUB IV'!N10</f>
        <v>4472</v>
      </c>
    </row>
    <row r="123" spans="1:13" ht="25.2" customHeight="1">
      <c r="A123" s="227" t="str">
        <f>'SER PUB IV'!B11</f>
        <v>SANTIAGO CERVANTES FLORES</v>
      </c>
      <c r="B123" s="228" t="str">
        <f>'SER PUB IV'!C11</f>
        <v>AGUA POTABLE</v>
      </c>
      <c r="C123" s="229" t="str">
        <f>'SER PUB IV'!D11</f>
        <v>FONTANERO</v>
      </c>
      <c r="D123" s="230">
        <f>'SER PUB IV'!E11</f>
        <v>1228195722</v>
      </c>
      <c r="E123" s="231">
        <f>'SER PUB IV'!F11</f>
        <v>16</v>
      </c>
      <c r="F123" s="235">
        <f>'SER PUB IV'!G11</f>
        <v>333</v>
      </c>
      <c r="G123" s="232">
        <f>'SER PUB IV'!H11</f>
        <v>5328</v>
      </c>
      <c r="H123" s="233">
        <f>'SER PUB IV'!I11</f>
        <v>36</v>
      </c>
      <c r="I123" s="232">
        <f>'SER PUB IV'!J11</f>
        <v>576</v>
      </c>
      <c r="J123" s="234">
        <f>'SER PUB IV'!K11</f>
        <v>0</v>
      </c>
      <c r="K123" s="232">
        <f>'SER PUB IV'!L11</f>
        <v>0</v>
      </c>
      <c r="L123" s="232">
        <f>'SER PUB IV'!M11</f>
        <v>280</v>
      </c>
      <c r="M123" s="235">
        <f>'SER PUB IV'!N11</f>
        <v>4472</v>
      </c>
    </row>
    <row r="124" spans="1:13" ht="25.2" customHeight="1">
      <c r="A124" s="227" t="str">
        <f>'SER PUB IV'!B12</f>
        <v>HUMBERTO GARCIA CHAVARRIA</v>
      </c>
      <c r="B124" s="228" t="str">
        <f>'SER PUB IV'!C12</f>
        <v>AGUA POTABLE</v>
      </c>
      <c r="C124" s="229" t="str">
        <f>'SER PUB IV'!D12</f>
        <v>FONTANERO</v>
      </c>
      <c r="D124" s="230">
        <f>'SER PUB IV'!E12</f>
        <v>1226365590</v>
      </c>
      <c r="E124" s="231">
        <f>'SER PUB IV'!F12</f>
        <v>16</v>
      </c>
      <c r="F124" s="235">
        <f>'SER PUB IV'!G12</f>
        <v>333</v>
      </c>
      <c r="G124" s="232">
        <f>'SER PUB IV'!H12</f>
        <v>5328</v>
      </c>
      <c r="H124" s="233">
        <f>'SER PUB IV'!I12</f>
        <v>36</v>
      </c>
      <c r="I124" s="232">
        <f>'SER PUB IV'!J12</f>
        <v>576</v>
      </c>
      <c r="J124" s="234">
        <f>'SER PUB IV'!K12</f>
        <v>0</v>
      </c>
      <c r="K124" s="232">
        <f>'SER PUB IV'!L12</f>
        <v>0</v>
      </c>
      <c r="L124" s="232">
        <f>'SER PUB IV'!M12</f>
        <v>280</v>
      </c>
      <c r="M124" s="235">
        <f>'SER PUB IV'!N12</f>
        <v>4472</v>
      </c>
    </row>
    <row r="125" spans="1:13" ht="25.2" customHeight="1">
      <c r="A125" s="227" t="str">
        <f>'SER PUB IV'!B13</f>
        <v>JOSE ROBERTO CARDENAS MARTINEZ</v>
      </c>
      <c r="B125" s="228" t="str">
        <f>'SER PUB IV'!C13</f>
        <v>AGUA POTABLE</v>
      </c>
      <c r="C125" s="229" t="str">
        <f>'SER PUB IV'!D13</f>
        <v>AUX DE FONTANERIA</v>
      </c>
      <c r="D125" s="230">
        <f>'SER PUB IV'!E13</f>
        <v>2745582660</v>
      </c>
      <c r="E125" s="231">
        <f>'SER PUB IV'!F13</f>
        <v>16</v>
      </c>
      <c r="F125" s="235">
        <f>'SER PUB IV'!G13</f>
        <v>292</v>
      </c>
      <c r="G125" s="232">
        <f>'SER PUB IV'!H13</f>
        <v>4672</v>
      </c>
      <c r="H125" s="233">
        <f>'SER PUB IV'!I13</f>
        <v>27</v>
      </c>
      <c r="I125" s="232">
        <f>'SER PUB IV'!J13</f>
        <v>432</v>
      </c>
      <c r="J125" s="234">
        <f>'SER PUB IV'!K13</f>
        <v>0</v>
      </c>
      <c r="K125" s="232">
        <f>'SER PUB IV'!L13</f>
        <v>0</v>
      </c>
      <c r="L125" s="232">
        <f>'SER PUB IV'!M13</f>
        <v>0</v>
      </c>
      <c r="M125" s="235">
        <f>'SER PUB IV'!N13</f>
        <v>4240</v>
      </c>
    </row>
    <row r="126" spans="1:13" ht="25.2" customHeight="1">
      <c r="A126" s="227" t="str">
        <f>'SER PUB IV'!B14</f>
        <v>SILVIA MARTINEZ ANDRADE</v>
      </c>
      <c r="B126" s="228" t="str">
        <f>'SER PUB IV'!C14</f>
        <v>AGUA POTABLE</v>
      </c>
      <c r="C126" s="229" t="str">
        <f>'SER PUB IV'!D14</f>
        <v>AUX DE FONT.  VOLANTIN</v>
      </c>
      <c r="D126" s="230">
        <f>'SER PUB IV'!E14</f>
        <v>1146295355</v>
      </c>
      <c r="E126" s="231">
        <f>'SER PUB IV'!F14</f>
        <v>16</v>
      </c>
      <c r="F126" s="235">
        <f>'SER PUB IV'!G14</f>
        <v>224</v>
      </c>
      <c r="G126" s="232">
        <f>'SER PUB IV'!H14</f>
        <v>3584</v>
      </c>
      <c r="H126" s="233">
        <f>'SER PUB IV'!I14</f>
        <v>9</v>
      </c>
      <c r="I126" s="232">
        <f>'SER PUB IV'!J14</f>
        <v>144</v>
      </c>
      <c r="J126" s="234">
        <f>'SER PUB IV'!K14</f>
        <v>0</v>
      </c>
      <c r="K126" s="232">
        <f>'SER PUB IV'!L14</f>
        <v>0</v>
      </c>
      <c r="L126" s="232">
        <f>'SER PUB IV'!M14</f>
        <v>0</v>
      </c>
      <c r="M126" s="235">
        <f>'SER PUB IV'!N14</f>
        <v>3440</v>
      </c>
    </row>
    <row r="127" spans="1:13" ht="25.2" customHeight="1">
      <c r="A127" s="227" t="str">
        <f>'SER PUBV'!B8</f>
        <v>MARIO SOLIS CHAVARRIA</v>
      </c>
      <c r="B127" s="228" t="str">
        <f>'SER PUBV'!C8</f>
        <v>AGUA POTABLE</v>
      </c>
      <c r="C127" s="229" t="str">
        <f>'SER PUBV'!D8</f>
        <v>AUXILIAR FONTANERIA</v>
      </c>
      <c r="D127" s="243">
        <f>'SER PUBV'!E8</f>
        <v>2758142602</v>
      </c>
      <c r="E127" s="244">
        <f>'SER PUBV'!F8</f>
        <v>16</v>
      </c>
      <c r="F127" s="246">
        <f>'SER PUBV'!G8</f>
        <v>270</v>
      </c>
      <c r="G127" s="245">
        <f>'SER PUBV'!H8</f>
        <v>4320</v>
      </c>
      <c r="H127" s="245">
        <f>'SER PUBV'!I8</f>
        <v>25</v>
      </c>
      <c r="I127" s="245">
        <f>'SER PUBV'!J8</f>
        <v>400</v>
      </c>
      <c r="J127" s="245">
        <f>'SER PUBV'!K8</f>
        <v>0</v>
      </c>
      <c r="K127" s="245">
        <f>'SER PUBV'!L8</f>
        <v>0</v>
      </c>
      <c r="L127" s="245">
        <f>'SER PUBV'!M8</f>
        <v>120</v>
      </c>
      <c r="M127" s="246">
        <f>'SER PUBV'!N8</f>
        <v>3800</v>
      </c>
    </row>
    <row r="128" spans="1:13" ht="25.2" customHeight="1">
      <c r="A128" s="227" t="str">
        <f>'SER PUBV'!B9</f>
        <v>OSVALDO MARTINEZ VILLANUEVA</v>
      </c>
      <c r="B128" s="228" t="str">
        <f>'SER PUBV'!C9</f>
        <v>AGUA POTABLE</v>
      </c>
      <c r="C128" s="229" t="str">
        <f>'SER PUBV'!D9</f>
        <v>AUXILIAR FONTANERIA</v>
      </c>
      <c r="D128" s="230">
        <f>'SER PUBV'!E9</f>
        <v>2758142572</v>
      </c>
      <c r="E128" s="231">
        <f>'SER PUBV'!F9</f>
        <v>16</v>
      </c>
      <c r="F128" s="235">
        <f>'SER PUBV'!G9</f>
        <v>270</v>
      </c>
      <c r="G128" s="232">
        <f>'SER PUBV'!H9</f>
        <v>4320</v>
      </c>
      <c r="H128" s="232">
        <f>'SER PUBV'!I9</f>
        <v>25</v>
      </c>
      <c r="I128" s="232">
        <f>'SER PUBV'!J9</f>
        <v>400</v>
      </c>
      <c r="J128" s="232">
        <f>'SER PUBV'!K9</f>
        <v>0</v>
      </c>
      <c r="K128" s="232">
        <f>'SER PUBV'!L9</f>
        <v>0</v>
      </c>
      <c r="L128" s="232">
        <f>'SER PUBV'!M9</f>
        <v>120</v>
      </c>
      <c r="M128" s="235">
        <f>'SER PUBV'!N9</f>
        <v>3800</v>
      </c>
    </row>
    <row r="129" spans="1:13" ht="25.2" customHeight="1">
      <c r="A129" s="227" t="str">
        <f>'SER PUBV'!B10</f>
        <v>FEDERICO CHAVARRIA COVARRUBIAS</v>
      </c>
      <c r="B129" s="228" t="str">
        <f>'SER PUBV'!C10</f>
        <v>AGUA POTABLE</v>
      </c>
      <c r="C129" s="229" t="str">
        <f>'SER PUBV'!D10</f>
        <v>AUXILIAR FONTANERIA</v>
      </c>
      <c r="D129" s="243">
        <f>'SER PUBV'!E10</f>
        <v>2758140634</v>
      </c>
      <c r="E129" s="244">
        <f>'SER PUBV'!F10</f>
        <v>16</v>
      </c>
      <c r="F129" s="246">
        <f>'SER PUBV'!G10</f>
        <v>270</v>
      </c>
      <c r="G129" s="245">
        <f>'SER PUBV'!H10</f>
        <v>4320</v>
      </c>
      <c r="H129" s="245">
        <f>'SER PUBV'!I10</f>
        <v>25</v>
      </c>
      <c r="I129" s="245">
        <f>'SER PUBV'!J10</f>
        <v>400</v>
      </c>
      <c r="J129" s="245">
        <f>'SER PUBV'!K10</f>
        <v>0</v>
      </c>
      <c r="K129" s="245">
        <f>'SER PUBV'!L10</f>
        <v>0</v>
      </c>
      <c r="L129" s="245">
        <f>'SER PUBV'!M10</f>
        <v>120</v>
      </c>
      <c r="M129" s="246">
        <f>'SER PUBV'!N10</f>
        <v>3800</v>
      </c>
    </row>
    <row r="130" spans="1:13" ht="25.2" customHeight="1">
      <c r="A130" s="227" t="str">
        <f>'SER PUBV'!B11</f>
        <v>ABEL CASTILLO MORFIN</v>
      </c>
      <c r="B130" s="228" t="str">
        <f>'SER PUBV'!C11</f>
        <v>AGUA POTABLE</v>
      </c>
      <c r="C130" s="229" t="str">
        <f>'SER PUBV'!D11</f>
        <v>AUXILIAR FONTANERIA</v>
      </c>
      <c r="D130" s="243">
        <f>'SER PUBV'!E11</f>
        <v>2758140146</v>
      </c>
      <c r="E130" s="244">
        <f>'SER PUBV'!F11</f>
        <v>16</v>
      </c>
      <c r="F130" s="246">
        <f>'SER PUBV'!G11</f>
        <v>270</v>
      </c>
      <c r="G130" s="245">
        <f>'SER PUBV'!H11</f>
        <v>4320</v>
      </c>
      <c r="H130" s="245">
        <f>'SER PUBV'!I11</f>
        <v>25</v>
      </c>
      <c r="I130" s="245">
        <f>'SER PUBV'!J11</f>
        <v>400</v>
      </c>
      <c r="J130" s="245">
        <f>'SER PUBV'!K11</f>
        <v>0</v>
      </c>
      <c r="K130" s="245">
        <f>'SER PUBV'!L11</f>
        <v>0</v>
      </c>
      <c r="L130" s="245">
        <f>'SER PUBV'!M11</f>
        <v>120</v>
      </c>
      <c r="M130" s="246">
        <f>'SER PUBV'!N11</f>
        <v>3800</v>
      </c>
    </row>
    <row r="131" spans="1:13" ht="25.2" customHeight="1">
      <c r="A131" s="227" t="str">
        <f>'SER PUB VI'!B7</f>
        <v>ALFREDO MARTINEZ ENCISO</v>
      </c>
      <c r="B131" s="228" t="str">
        <f>'SER PUB VI'!C7</f>
        <v>DEPORTES</v>
      </c>
      <c r="C131" s="229" t="str">
        <f>'SER PUB VI'!D7</f>
        <v>DIRECTOR DEPTO.</v>
      </c>
      <c r="D131" s="230">
        <f>'SER PUB VI'!E7</f>
        <v>2758140138</v>
      </c>
      <c r="E131" s="231">
        <f>'SER PUB VI'!F7</f>
        <v>16</v>
      </c>
      <c r="F131" s="235">
        <f>'SER PUB VI'!G7</f>
        <v>380</v>
      </c>
      <c r="G131" s="232">
        <f>'SER PUB VI'!H7</f>
        <v>6080</v>
      </c>
      <c r="H131" s="232">
        <f>'SER PUB VI'!I7</f>
        <v>46</v>
      </c>
      <c r="I131" s="232">
        <f>'SER PUB VI'!J7</f>
        <v>736</v>
      </c>
      <c r="J131" s="232">
        <f>'SER PUB VI'!K7</f>
        <v>0</v>
      </c>
      <c r="K131" s="232">
        <f>'SER PUB VI'!L7</f>
        <v>0</v>
      </c>
      <c r="L131" s="232">
        <f>'SER PUB VI'!M7</f>
        <v>0</v>
      </c>
      <c r="M131" s="235">
        <f>'SER PUB VI'!N7</f>
        <v>5344</v>
      </c>
    </row>
    <row r="132" spans="1:13" ht="25.2" customHeight="1">
      <c r="A132" s="227" t="str">
        <f>'SER PUB VI'!B8</f>
        <v>ROGELIO GPE. BARRAGAN NEGRETE</v>
      </c>
      <c r="B132" s="228" t="str">
        <f>'SER PUB VI'!C8</f>
        <v>DEPORTES</v>
      </c>
      <c r="C132" s="229" t="str">
        <f>'SER PUB VI'!D8</f>
        <v>SUB-DIRECTOR DEPTO.</v>
      </c>
      <c r="D132" s="230">
        <f>'SER PUB VI'!E8</f>
        <v>2758140111</v>
      </c>
      <c r="E132" s="231">
        <f>'SER PUB VI'!F8</f>
        <v>16</v>
      </c>
      <c r="F132" s="235">
        <f>'SER PUB VI'!G8</f>
        <v>297</v>
      </c>
      <c r="G132" s="232">
        <f>'SER PUB VI'!H8</f>
        <v>4752</v>
      </c>
      <c r="H132" s="232">
        <f>'SER PUB VI'!I8</f>
        <v>30</v>
      </c>
      <c r="I132" s="232">
        <f>'SER PUB VI'!J8</f>
        <v>480</v>
      </c>
      <c r="J132" s="232">
        <f>'SER PUB VI'!K8</f>
        <v>0</v>
      </c>
      <c r="K132" s="232">
        <f>'SER PUB VI'!L8</f>
        <v>0</v>
      </c>
      <c r="L132" s="232">
        <f>'SER PUB VI'!M8</f>
        <v>0</v>
      </c>
      <c r="M132" s="235">
        <f>'SER PUB VI'!N8</f>
        <v>4272</v>
      </c>
    </row>
    <row r="133" spans="1:13" ht="25.2" customHeight="1">
      <c r="A133" s="227" t="str">
        <f>'SER PUB VI'!B9</f>
        <v>MONSERRAT BOVIO CASTILLO</v>
      </c>
      <c r="B133" s="228" t="str">
        <f>'SER PUB VI'!C9</f>
        <v>ASILO DE ANCIANOS</v>
      </c>
      <c r="C133" s="229" t="str">
        <f>'SER PUB VI'!D9</f>
        <v>ENCARGADA ASILO</v>
      </c>
      <c r="D133" s="230">
        <f>'SER PUB VI'!E9</f>
        <v>2758139954</v>
      </c>
      <c r="E133" s="231">
        <f>'SER PUB VI'!F9</f>
        <v>16</v>
      </c>
      <c r="F133" s="235">
        <f>'SER PUB VI'!G9</f>
        <v>297</v>
      </c>
      <c r="G133" s="232">
        <f>'SER PUB VI'!H9</f>
        <v>4752</v>
      </c>
      <c r="H133" s="232">
        <f>'SER PUB VI'!I9</f>
        <v>30</v>
      </c>
      <c r="I133" s="232">
        <f>'SER PUB VI'!J9</f>
        <v>480</v>
      </c>
      <c r="J133" s="232">
        <f>'SER PUB VI'!K9</f>
        <v>0</v>
      </c>
      <c r="K133" s="232">
        <f>'SER PUB VI'!L9</f>
        <v>0</v>
      </c>
      <c r="L133" s="232">
        <f>'SER PUB VI'!M9</f>
        <v>0</v>
      </c>
      <c r="M133" s="235">
        <f>'SER PUB VI'!N9</f>
        <v>4272</v>
      </c>
    </row>
    <row r="134" spans="1:13" ht="25.2" customHeight="1">
      <c r="A134" s="227" t="str">
        <f>'SER PUB VI'!B10</f>
        <v>AGUSTINA CORTEZ NEGRETE</v>
      </c>
      <c r="B134" s="228" t="str">
        <f>'SER PUB VI'!C10</f>
        <v>ASILO DE ANCIANOS</v>
      </c>
      <c r="C134" s="229" t="str">
        <f>'SER PUB VI'!D10</f>
        <v>AUXILIAR ENCARG.ASILO</v>
      </c>
      <c r="D134" s="230">
        <f>'SER PUB VI'!E10</f>
        <v>2758130620</v>
      </c>
      <c r="E134" s="231">
        <f>'SER PUB VI'!F10</f>
        <v>16</v>
      </c>
      <c r="F134" s="235">
        <f>'SER PUB VI'!G10</f>
        <v>188</v>
      </c>
      <c r="G134" s="232">
        <f>'SER PUB VI'!H10</f>
        <v>3008</v>
      </c>
      <c r="H134" s="233">
        <f>'SER PUB VI'!I10</f>
        <v>4</v>
      </c>
      <c r="I134" s="232">
        <f>'SER PUB VI'!J10</f>
        <v>64</v>
      </c>
      <c r="J134" s="234">
        <f>'SER PUB VI'!K10</f>
        <v>0</v>
      </c>
      <c r="K134" s="232">
        <f>'SER PUB VI'!L10</f>
        <v>0</v>
      </c>
      <c r="L134" s="232">
        <f>'SER PUB VI'!M10</f>
        <v>142</v>
      </c>
      <c r="M134" s="235">
        <f>'SER PUB VI'!N10</f>
        <v>2802</v>
      </c>
    </row>
    <row r="135" spans="1:13" ht="25.2" customHeight="1">
      <c r="A135" s="227" t="str">
        <f>'SER PUB VI'!B11</f>
        <v>MARIA AMERICA BARAJAS GARCIA</v>
      </c>
      <c r="B135" s="228" t="str">
        <f>'SER PUB VI'!C11</f>
        <v>ASILO DE ANCIANOS</v>
      </c>
      <c r="C135" s="229" t="str">
        <f>'SER PUB VI'!D11</f>
        <v>AUX. DE INTEND.</v>
      </c>
      <c r="D135" s="230">
        <f>'SER PUB VI'!E11</f>
        <v>2758136807</v>
      </c>
      <c r="E135" s="231">
        <f>'SER PUB VI'!F11</f>
        <v>16</v>
      </c>
      <c r="F135" s="235">
        <f>'SER PUB VI'!G11</f>
        <v>140</v>
      </c>
      <c r="G135" s="232">
        <f>'SER PUB VI'!H11</f>
        <v>2240</v>
      </c>
      <c r="H135" s="233">
        <f>'SER PUB VI'!I11</f>
        <v>0</v>
      </c>
      <c r="I135" s="232">
        <f>'SER PUB VI'!J11</f>
        <v>0</v>
      </c>
      <c r="J135" s="234">
        <f>'SER PUB VI'!K11</f>
        <v>4</v>
      </c>
      <c r="K135" s="232">
        <f>'SER PUB VI'!L11</f>
        <v>64</v>
      </c>
      <c r="L135" s="232">
        <f>'SER PUB VI'!M11</f>
        <v>0</v>
      </c>
      <c r="M135" s="235">
        <f>'SER PUB VI'!N11</f>
        <v>2304</v>
      </c>
    </row>
    <row r="136" spans="1:13" ht="25.2" customHeight="1">
      <c r="A136" s="227" t="str">
        <f>'SER PUB VI'!B12</f>
        <v>YESENIA VILLANUEVA CASTRO</v>
      </c>
      <c r="B136" s="228" t="str">
        <f>'SER PUB VI'!C12</f>
        <v>ASILO DE ANCIANOS</v>
      </c>
      <c r="C136" s="229" t="str">
        <f>'SER PUB VI'!D12</f>
        <v>COCINERA</v>
      </c>
      <c r="D136" s="230">
        <f>'SER PUB VI'!E12</f>
        <v>2758130450</v>
      </c>
      <c r="E136" s="231">
        <f>'SER PUB VI'!F12</f>
        <v>16</v>
      </c>
      <c r="F136" s="235">
        <f>'SER PUB VI'!G12</f>
        <v>148</v>
      </c>
      <c r="G136" s="232">
        <f>'SER PUB VI'!H12</f>
        <v>2368</v>
      </c>
      <c r="H136" s="233">
        <f>'SER PUB VI'!I12</f>
        <v>0</v>
      </c>
      <c r="I136" s="232">
        <f>'SER PUB VI'!J12</f>
        <v>0</v>
      </c>
      <c r="J136" s="234">
        <f>'SER PUB VI'!K12</f>
        <v>3</v>
      </c>
      <c r="K136" s="232">
        <f>'SER PUB VI'!L12</f>
        <v>48</v>
      </c>
      <c r="L136" s="232">
        <f>'SER PUB VI'!M12</f>
        <v>0</v>
      </c>
      <c r="M136" s="235">
        <f>'SER PUB VI'!N12</f>
        <v>2416</v>
      </c>
    </row>
    <row r="137" spans="1:13" ht="25.2" customHeight="1">
      <c r="A137" s="227" t="str">
        <f>'SER PUB VII'!B7</f>
        <v>JOSE SANTANA ARIAS GUERRERO</v>
      </c>
      <c r="B137" s="228" t="str">
        <f>'SER PUB VII'!C7</f>
        <v>MANTO. DE INMUEBLES</v>
      </c>
      <c r="C137" s="229" t="str">
        <f>'SER PUB VII'!D7</f>
        <v>ALBAÑIL</v>
      </c>
      <c r="D137" s="230">
        <f>'SER PUB VII'!E7</f>
        <v>2790087858</v>
      </c>
      <c r="E137" s="231">
        <f>'SER PUB VII'!F7</f>
        <v>16</v>
      </c>
      <c r="F137" s="235">
        <f>'SER PUB VII'!G7</f>
        <v>275</v>
      </c>
      <c r="G137" s="232">
        <f>'SER PUB VII'!H7</f>
        <v>4400</v>
      </c>
      <c r="H137" s="233">
        <f>'SER PUB VII'!I7</f>
        <v>25</v>
      </c>
      <c r="I137" s="232">
        <f>'SER PUB VII'!J7</f>
        <v>400</v>
      </c>
      <c r="J137" s="234">
        <f>'SER PUB VII'!K7</f>
        <v>0</v>
      </c>
      <c r="K137" s="232">
        <f>'SER PUB VII'!L7</f>
        <v>0</v>
      </c>
      <c r="L137" s="232">
        <f>'SER PUB VII'!M7</f>
        <v>248</v>
      </c>
      <c r="M137" s="235">
        <f>'SER PUB VII'!N7</f>
        <v>3752</v>
      </c>
    </row>
    <row r="138" spans="1:13" ht="25.2" customHeight="1">
      <c r="A138" s="227" t="str">
        <f>'SER PUB VII'!B8</f>
        <v>ALBERTO BEJAR ARIAS</v>
      </c>
      <c r="B138" s="228" t="str">
        <f>'SER PUB VII'!C8</f>
        <v>MANTO. DE INMUEBLES</v>
      </c>
      <c r="C138" s="229" t="str">
        <f>'SER PUB VII'!D8</f>
        <v>AUXILIAR</v>
      </c>
      <c r="D138" s="230">
        <f>'SER PUB VII'!E8</f>
        <v>2758139253</v>
      </c>
      <c r="E138" s="231">
        <f>'SER PUB VII'!F8</f>
        <v>16</v>
      </c>
      <c r="F138" s="235">
        <f>'SER PUB VII'!G8</f>
        <v>190</v>
      </c>
      <c r="G138" s="232">
        <f>'SER PUB VII'!H8</f>
        <v>3040</v>
      </c>
      <c r="H138" s="232">
        <f>'SER PUB VII'!I8</f>
        <v>3</v>
      </c>
      <c r="I138" s="232">
        <f>'SER PUB VII'!J8</f>
        <v>48</v>
      </c>
      <c r="J138" s="232">
        <f>'SER PUB VII'!K8</f>
        <v>0</v>
      </c>
      <c r="K138" s="232">
        <f>'SER PUB VII'!L8</f>
        <v>0</v>
      </c>
      <c r="L138" s="232">
        <f>'SER PUB VII'!M8</f>
        <v>0</v>
      </c>
      <c r="M138" s="235">
        <f>'SER PUB VII'!N8</f>
        <v>2992</v>
      </c>
    </row>
    <row r="139" spans="1:13" ht="25.2" customHeight="1">
      <c r="A139" s="227" t="str">
        <f>'SER PUB VII'!B9</f>
        <v>ANTONIO  HERNANDEZ LOPEZ</v>
      </c>
      <c r="B139" s="228" t="str">
        <f>'SER PUB VII'!C9</f>
        <v>SERV. DE TRASPORTES</v>
      </c>
      <c r="C139" s="229" t="str">
        <f>'SER PUB VII'!D9</f>
        <v>CHOFER</v>
      </c>
      <c r="D139" s="230">
        <f>'SER PUB VII'!E9</f>
        <v>2758138672</v>
      </c>
      <c r="E139" s="231">
        <f>'SER PUB VII'!F9</f>
        <v>16</v>
      </c>
      <c r="F139" s="235">
        <f>'SER PUB VII'!G9</f>
        <v>252</v>
      </c>
      <c r="G139" s="232">
        <f>'SER PUB VII'!H9</f>
        <v>4032</v>
      </c>
      <c r="H139" s="233">
        <f>'SER PUB VII'!I9</f>
        <v>22</v>
      </c>
      <c r="I139" s="232">
        <f>'SER PUB VII'!J9</f>
        <v>352</v>
      </c>
      <c r="J139" s="234">
        <f>'SER PUB VII'!K9</f>
        <v>0</v>
      </c>
      <c r="K139" s="232">
        <f>'SER PUB VII'!L9</f>
        <v>0</v>
      </c>
      <c r="L139" s="232">
        <f>'SER PUB VII'!M9</f>
        <v>0</v>
      </c>
      <c r="M139" s="235">
        <f>'SER PUB VII'!N9</f>
        <v>3680</v>
      </c>
    </row>
    <row r="140" spans="1:13" ht="25.2" customHeight="1">
      <c r="A140" s="227" t="str">
        <f>'SER PUB VII'!B10</f>
        <v>ROBERTO VALDIVIA ROJAS</v>
      </c>
      <c r="B140" s="228" t="str">
        <f>'SER PUB VII'!C10</f>
        <v>SERV. DE TRASPORTES</v>
      </c>
      <c r="C140" s="229" t="str">
        <f>'SER PUB VII'!D10</f>
        <v>CHOFER</v>
      </c>
      <c r="D140" s="230">
        <f>'SER PUB VII'!E10</f>
        <v>2758138060</v>
      </c>
      <c r="E140" s="231">
        <f>'SER PUB VII'!F10</f>
        <v>16</v>
      </c>
      <c r="F140" s="235">
        <f>'SER PUB VII'!G10</f>
        <v>260</v>
      </c>
      <c r="G140" s="232">
        <f>'SER PUB VII'!H10</f>
        <v>4160</v>
      </c>
      <c r="H140" s="233">
        <f>'SER PUB VII'!I10</f>
        <v>22</v>
      </c>
      <c r="I140" s="232">
        <f>'SER PUB VII'!J10</f>
        <v>352</v>
      </c>
      <c r="J140" s="234">
        <f>'SER PUB VII'!K10</f>
        <v>0</v>
      </c>
      <c r="K140" s="232">
        <f>'SER PUB VII'!L10</f>
        <v>0</v>
      </c>
      <c r="L140" s="232">
        <f>'SER PUB VII'!M10</f>
        <v>205</v>
      </c>
      <c r="M140" s="235">
        <f>'SER PUB VII'!N10</f>
        <v>3603</v>
      </c>
    </row>
    <row r="141" spans="1:13" ht="25.2" customHeight="1">
      <c r="A141" s="227" t="str">
        <f>'SER PUB VII'!B11</f>
        <v>SALVADOR ORDAZ FLORES</v>
      </c>
      <c r="B141" s="228" t="str">
        <f>'SER PUB VII'!C11</f>
        <v>SERV. DE TRASPORTES</v>
      </c>
      <c r="C141" s="229" t="str">
        <f>'SER PUB VII'!D11</f>
        <v>CHOFER</v>
      </c>
      <c r="D141" s="230" t="str">
        <f>'SER PUB VII'!E11</f>
        <v>0455270154</v>
      </c>
      <c r="E141" s="231">
        <f>'SER PUB VII'!F11</f>
        <v>16</v>
      </c>
      <c r="F141" s="235">
        <f>'SER PUB VII'!G11</f>
        <v>226</v>
      </c>
      <c r="G141" s="232">
        <f>'SER PUB VII'!H11</f>
        <v>3616</v>
      </c>
      <c r="H141" s="233">
        <f>'SER PUB VII'!I11</f>
        <v>9</v>
      </c>
      <c r="I141" s="232">
        <f>'SER PUB VII'!J11</f>
        <v>144</v>
      </c>
      <c r="J141" s="234">
        <f>'SER PUB VII'!K11</f>
        <v>0</v>
      </c>
      <c r="K141" s="232">
        <f>'SER PUB VII'!L11</f>
        <v>0</v>
      </c>
      <c r="L141" s="232">
        <f>'SER PUB VII'!M11</f>
        <v>0</v>
      </c>
      <c r="M141" s="235">
        <f>'SER PUB VII'!N11</f>
        <v>3472</v>
      </c>
    </row>
    <row r="142" spans="1:13" ht="25.2" customHeight="1">
      <c r="A142" s="227" t="str">
        <f>'SER PUB VII'!B12</f>
        <v>ABRAHAM PEREZ REYES</v>
      </c>
      <c r="B142" s="228" t="str">
        <f>'SER PUB VII'!C12</f>
        <v>SERV. DE TRASPORTES</v>
      </c>
      <c r="C142" s="229" t="str">
        <f>'SER PUB VII'!D12</f>
        <v>CHOFER</v>
      </c>
      <c r="D142" s="230">
        <f>'SER PUB VII'!E12</f>
        <v>2972380935</v>
      </c>
      <c r="E142" s="231">
        <f>'SER PUB VII'!F12</f>
        <v>16</v>
      </c>
      <c r="F142" s="235">
        <f>'SER PUB VII'!G12</f>
        <v>192</v>
      </c>
      <c r="G142" s="232">
        <f>'SER PUB VII'!H12</f>
        <v>3072</v>
      </c>
      <c r="H142" s="233">
        <f>'SER PUB VII'!I12</f>
        <v>5</v>
      </c>
      <c r="I142" s="232">
        <f>'SER PUB VII'!J12</f>
        <v>80</v>
      </c>
      <c r="J142" s="234">
        <f>'SER PUB VII'!K12</f>
        <v>0</v>
      </c>
      <c r="K142" s="232">
        <f>'SER PUB VII'!L12</f>
        <v>0</v>
      </c>
      <c r="L142" s="232">
        <f>'SER PUB VII'!M12</f>
        <v>0</v>
      </c>
      <c r="M142" s="235">
        <f>'SER PUB VII'!N12</f>
        <v>2992</v>
      </c>
    </row>
    <row r="143" spans="1:13" ht="25.2" customHeight="1">
      <c r="A143" s="227" t="str">
        <f>'SER PUB VII'!B13</f>
        <v>ERNESTO GALINDO GONZALEZ</v>
      </c>
      <c r="B143" s="228" t="str">
        <f>'SER PUB VII'!C13</f>
        <v>SERV. DE TRASPORTES</v>
      </c>
      <c r="C143" s="229" t="str">
        <f>'SER PUB VII'!D13</f>
        <v>MECANICO</v>
      </c>
      <c r="D143" s="230" t="str">
        <f>'SER PUB VII'!E13</f>
        <v>0458519757</v>
      </c>
      <c r="E143" s="231">
        <f>'SER PUB VII'!F13</f>
        <v>16</v>
      </c>
      <c r="F143" s="235">
        <f>'SER PUB VII'!G13</f>
        <v>380</v>
      </c>
      <c r="G143" s="232">
        <f>'SER PUB VII'!H13</f>
        <v>6080</v>
      </c>
      <c r="H143" s="233">
        <f>'SER PUB VII'!I13</f>
        <v>46</v>
      </c>
      <c r="I143" s="232">
        <f>'SER PUB VII'!J13</f>
        <v>736</v>
      </c>
      <c r="J143" s="234">
        <f>'SER PUB VII'!K13</f>
        <v>0</v>
      </c>
      <c r="K143" s="232">
        <f>'SER PUB VII'!L13</f>
        <v>0</v>
      </c>
      <c r="L143" s="232">
        <f>'SER PUB VII'!M13</f>
        <v>0</v>
      </c>
      <c r="M143" s="235">
        <f>'SER PUB VII'!N13</f>
        <v>5344</v>
      </c>
    </row>
    <row r="144" spans="1:13" ht="25.2" customHeight="1">
      <c r="A144" s="227" t="str">
        <f>'SER PUB VII'!B14</f>
        <v>JUAN  MANUEL DIAZ ZAMBRANO</v>
      </c>
      <c r="B144" s="228" t="str">
        <f>'SER PUB VII'!C14</f>
        <v>CENTRO PSICOLA</v>
      </c>
      <c r="C144" s="229" t="str">
        <f>'SER PUB VII'!D14</f>
        <v>MANTENIMINETO</v>
      </c>
      <c r="D144" s="230">
        <f>'SER PUB VII'!E14</f>
        <v>2775964474</v>
      </c>
      <c r="E144" s="231">
        <f>'SER PUB VII'!F14</f>
        <v>16</v>
      </c>
      <c r="F144" s="235">
        <f>'SER PUB VII'!G14</f>
        <v>185</v>
      </c>
      <c r="G144" s="232">
        <f>'SER PUB VII'!H14</f>
        <v>2960</v>
      </c>
      <c r="H144" s="233">
        <f>'SER PUB VII'!I14</f>
        <v>4</v>
      </c>
      <c r="I144" s="232">
        <f>'SER PUB VII'!J14</f>
        <v>64</v>
      </c>
      <c r="J144" s="234">
        <f>'SER PUB VII'!K14</f>
        <v>0</v>
      </c>
      <c r="K144" s="232">
        <f>'SER PUB VII'!L14</f>
        <v>0</v>
      </c>
      <c r="L144" s="232">
        <f>'SER PUB VII'!M14</f>
        <v>138</v>
      </c>
      <c r="M144" s="235">
        <f>'SER PUB VII'!N14</f>
        <v>2758</v>
      </c>
    </row>
    <row r="145" spans="1:13" ht="25.2" customHeight="1">
      <c r="A145" s="227" t="str">
        <f>'SER PUB VIII'!B7</f>
        <v>JUAN JOSE BEJAR FLORES</v>
      </c>
      <c r="B145" s="228" t="str">
        <f>'SER PUB VIII'!C7</f>
        <v>MANTENIMIENTO</v>
      </c>
      <c r="C145" s="229" t="str">
        <f>'SER PUB VIII'!D7</f>
        <v>ALBAÑIL</v>
      </c>
      <c r="D145" s="230">
        <f>'SER PUB VIII'!E7</f>
        <v>2758137099</v>
      </c>
      <c r="E145" s="231">
        <f>'SER PUB VIII'!F7</f>
        <v>16</v>
      </c>
      <c r="F145" s="235">
        <f>'SER PUB VIII'!G7</f>
        <v>295</v>
      </c>
      <c r="G145" s="232">
        <f>'SER PUB VIII'!H7</f>
        <v>4720</v>
      </c>
      <c r="H145" s="232">
        <f>'SER PUB VIII'!I7</f>
        <v>30</v>
      </c>
      <c r="I145" s="232">
        <f>'SER PUB VIII'!J7</f>
        <v>480</v>
      </c>
      <c r="J145" s="232">
        <f>'SER PUB VIII'!K7</f>
        <v>0</v>
      </c>
      <c r="K145" s="232">
        <f>'SER PUB VIII'!L7</f>
        <v>0</v>
      </c>
      <c r="L145" s="232">
        <f>'SER PUB VIII'!M7</f>
        <v>0</v>
      </c>
      <c r="M145" s="235">
        <f>'SER PUB VIII'!N7</f>
        <v>4240</v>
      </c>
    </row>
    <row r="146" spans="1:13" ht="25.2" customHeight="1">
      <c r="A146" s="227" t="str">
        <f>'SER PUB VIII'!B8</f>
        <v>JOSE DE JESUS HERNANDEZ GUTIERREZ</v>
      </c>
      <c r="B146" s="228" t="str">
        <f>'SER PUB VIII'!C8</f>
        <v>MANTENIMIENTO</v>
      </c>
      <c r="C146" s="229" t="str">
        <f>'SER PUB VIII'!D8</f>
        <v>ALBAÑIL</v>
      </c>
      <c r="D146" s="230">
        <f>'SER PUB VIII'!E8</f>
        <v>2758137773</v>
      </c>
      <c r="E146" s="231">
        <f>'SER PUB VIII'!F8</f>
        <v>16</v>
      </c>
      <c r="F146" s="235">
        <f>'SER PUB VIII'!G8</f>
        <v>190</v>
      </c>
      <c r="G146" s="232">
        <f>'SER PUB VIII'!H8</f>
        <v>3040</v>
      </c>
      <c r="H146" s="232">
        <f>'SER PUB VIII'!I8</f>
        <v>3</v>
      </c>
      <c r="I146" s="232">
        <f>'SER PUB VIII'!J8</f>
        <v>48</v>
      </c>
      <c r="J146" s="232">
        <f>'SER PUB VIII'!K8</f>
        <v>0</v>
      </c>
      <c r="K146" s="232">
        <f>'SER PUB VIII'!L8</f>
        <v>0</v>
      </c>
      <c r="L146" s="232">
        <f>'SER PUB VIII'!M8</f>
        <v>0</v>
      </c>
      <c r="M146" s="235">
        <f>'SER PUB VIII'!N8</f>
        <v>2992</v>
      </c>
    </row>
    <row r="147" spans="1:13" ht="25.2" customHeight="1">
      <c r="A147" s="227" t="str">
        <f>'SER PUB VIII'!B9</f>
        <v>HECTOR JAVIER PALMAS CAPISTRAN</v>
      </c>
      <c r="B147" s="228" t="str">
        <f>'SER PUB VIII'!C9</f>
        <v>MANTENIMIENTO</v>
      </c>
      <c r="C147" s="229" t="str">
        <f>'SER PUB VIII'!D9</f>
        <v>ALBAÑIL</v>
      </c>
      <c r="D147" s="230">
        <f>'SER PUB VIII'!E9</f>
        <v>2758137706</v>
      </c>
      <c r="E147" s="231">
        <f>'SER PUB VIII'!F9</f>
        <v>16</v>
      </c>
      <c r="F147" s="235">
        <f>'SER PUB VIII'!G9</f>
        <v>190</v>
      </c>
      <c r="G147" s="232">
        <f>'SER PUB VIII'!H9</f>
        <v>3040</v>
      </c>
      <c r="H147" s="232">
        <f>'SER PUB VIII'!I9</f>
        <v>3</v>
      </c>
      <c r="I147" s="232">
        <f>'SER PUB VIII'!J9</f>
        <v>48</v>
      </c>
      <c r="J147" s="232">
        <f>'SER PUB VIII'!K9</f>
        <v>0</v>
      </c>
      <c r="K147" s="232">
        <f>'SER PUB VIII'!L9</f>
        <v>0</v>
      </c>
      <c r="L147" s="232">
        <f>'SER PUB VIII'!M9</f>
        <v>0</v>
      </c>
      <c r="M147" s="235">
        <f>'SER PUB VIII'!N9</f>
        <v>2992</v>
      </c>
    </row>
    <row r="148" spans="1:13" ht="25.2" customHeight="1">
      <c r="A148" s="227" t="str">
        <f>'SER PUB VIII'!B10</f>
        <v>MARTIN  BOJORGE CISNEROS</v>
      </c>
      <c r="B148" s="228" t="str">
        <f>'SER PUB VIII'!C10</f>
        <v>MANTENIMIENTO</v>
      </c>
      <c r="C148" s="229" t="str">
        <f>'SER PUB VIII'!D10</f>
        <v>ALBAÑIL</v>
      </c>
      <c r="D148" s="230">
        <f>'SER PUB VIII'!E10</f>
        <v>2758137617</v>
      </c>
      <c r="E148" s="231">
        <f>'SER PUB VIII'!F10</f>
        <v>16</v>
      </c>
      <c r="F148" s="235">
        <f>'SER PUB VIII'!G10</f>
        <v>190</v>
      </c>
      <c r="G148" s="232">
        <f>'SER PUB VIII'!H10</f>
        <v>3040</v>
      </c>
      <c r="H148" s="232">
        <f>'SER PUB VIII'!I10</f>
        <v>3</v>
      </c>
      <c r="I148" s="232">
        <f>'SER PUB VIII'!J10</f>
        <v>48</v>
      </c>
      <c r="J148" s="232">
        <f>'SER PUB VIII'!K10</f>
        <v>0</v>
      </c>
      <c r="K148" s="232">
        <f>'SER PUB VIII'!L10</f>
        <v>0</v>
      </c>
      <c r="L148" s="232">
        <f>'SER PUB VIII'!M10</f>
        <v>0</v>
      </c>
      <c r="M148" s="235">
        <f>'SER PUB VIII'!N10</f>
        <v>2992</v>
      </c>
    </row>
    <row r="149" spans="1:13" ht="25.2" customHeight="1">
      <c r="A149" s="227" t="str">
        <f>'SER PUB VIII'!B11</f>
        <v>ANTONIO ZEPEDA ESTRADA</v>
      </c>
      <c r="B149" s="228" t="str">
        <f>'SER PUB VIII'!C11</f>
        <v>MANTENIMIENTO</v>
      </c>
      <c r="C149" s="229" t="str">
        <f>'SER PUB VIII'!D11</f>
        <v>ALBAÑIL</v>
      </c>
      <c r="D149" s="230">
        <f>'SER PUB VIII'!E11</f>
        <v>2758137463</v>
      </c>
      <c r="E149" s="231">
        <f>'SER PUB VIII'!F11</f>
        <v>16</v>
      </c>
      <c r="F149" s="235">
        <f>'SER PUB VIII'!G11</f>
        <v>190</v>
      </c>
      <c r="G149" s="232">
        <f>'SER PUB VIII'!H11</f>
        <v>3040</v>
      </c>
      <c r="H149" s="232">
        <f>'SER PUB VIII'!I11</f>
        <v>3</v>
      </c>
      <c r="I149" s="232">
        <f>'SER PUB VIII'!J11</f>
        <v>48</v>
      </c>
      <c r="J149" s="232">
        <f>'SER PUB VIII'!K11</f>
        <v>0</v>
      </c>
      <c r="K149" s="232">
        <f>'SER PUB VIII'!L11</f>
        <v>0</v>
      </c>
      <c r="L149" s="232">
        <f>'SER PUB VIII'!M11</f>
        <v>0</v>
      </c>
      <c r="M149" s="235">
        <f>'SER PUB VIII'!N11</f>
        <v>2992</v>
      </c>
    </row>
    <row r="150" spans="1:13" ht="25.2" customHeight="1">
      <c r="A150" s="227" t="str">
        <f>'SER PUB VIII'!B12</f>
        <v>HELIODORO MIRANDA ARROYO</v>
      </c>
      <c r="B150" s="228" t="str">
        <f>'SER PUB VIII'!C12</f>
        <v>MANTENIMIENTO</v>
      </c>
      <c r="C150" s="229" t="str">
        <f>'SER PUB VIII'!D12</f>
        <v>ALBAÑIL</v>
      </c>
      <c r="D150" s="230">
        <f>'SER PUB VIII'!E12</f>
        <v>2981701673</v>
      </c>
      <c r="E150" s="231">
        <f>'SER PUB VIII'!F12</f>
        <v>16</v>
      </c>
      <c r="F150" s="235">
        <f>'SER PUB VIII'!G12</f>
        <v>190</v>
      </c>
      <c r="G150" s="232">
        <f>'SER PUB VIII'!H12</f>
        <v>3040</v>
      </c>
      <c r="H150" s="233">
        <f>'SER PUB VIII'!I12</f>
        <v>3</v>
      </c>
      <c r="I150" s="232">
        <f>'SER PUB VIII'!J12</f>
        <v>48</v>
      </c>
      <c r="J150" s="234">
        <f>'SER PUB VIII'!K12</f>
        <v>0</v>
      </c>
      <c r="K150" s="232">
        <f>'SER PUB VIII'!L12</f>
        <v>0</v>
      </c>
      <c r="L150" s="232">
        <f>'SER PUB VIII'!M12</f>
        <v>0</v>
      </c>
      <c r="M150" s="235">
        <f>'SER PUB VIII'!N12</f>
        <v>2992</v>
      </c>
    </row>
    <row r="151" spans="1:13" ht="25.2" customHeight="1">
      <c r="A151" s="227" t="str">
        <f>'SER PUB VIII'!B13</f>
        <v>ANTONIO SOLORIO BOJORGE</v>
      </c>
      <c r="B151" s="228" t="str">
        <f>'SER PUB VIII'!C13</f>
        <v>MANTENIMIENTO</v>
      </c>
      <c r="C151" s="229" t="str">
        <f>'SER PUB VIII'!D13</f>
        <v>ALBAÑIL</v>
      </c>
      <c r="D151" s="230">
        <f>'SER PUB VIII'!E13</f>
        <v>0</v>
      </c>
      <c r="E151" s="231">
        <f>'SER PUB VIII'!F13</f>
        <v>16</v>
      </c>
      <c r="F151" s="235">
        <f>'SER PUB VIII'!G13</f>
        <v>226</v>
      </c>
      <c r="G151" s="232">
        <f>'SER PUB VIII'!H13</f>
        <v>3616</v>
      </c>
      <c r="H151" s="233">
        <f>'SER PUB VIII'!I13</f>
        <v>9</v>
      </c>
      <c r="I151" s="232">
        <f>'SER PUB VIII'!J13</f>
        <v>144</v>
      </c>
      <c r="J151" s="234">
        <f>'SER PUB VIII'!K13</f>
        <v>0</v>
      </c>
      <c r="K151" s="232">
        <f>'SER PUB VIII'!L13</f>
        <v>0</v>
      </c>
      <c r="L151" s="232">
        <f>'SER PUB VIII'!M13</f>
        <v>0</v>
      </c>
      <c r="M151" s="235">
        <f>'SER PUB VIII'!N13</f>
        <v>3472</v>
      </c>
    </row>
    <row r="152" spans="1:13" ht="25.2" customHeight="1">
      <c r="A152" s="227" t="str">
        <f>'SER PUB VIII'!B14</f>
        <v>JAVIER ALBERTO BARRAGAN PANTOJA</v>
      </c>
      <c r="B152" s="228" t="str">
        <f>'SER PUB VIII'!C14</f>
        <v>MANTENIMIENTO</v>
      </c>
      <c r="C152" s="229" t="str">
        <f>'SER PUB VIII'!D14</f>
        <v>ALBAÑIL</v>
      </c>
      <c r="D152" s="230">
        <f>'SER PUB VIII'!E14</f>
        <v>1197798296</v>
      </c>
      <c r="E152" s="231">
        <f>'SER PUB VIII'!F14</f>
        <v>16</v>
      </c>
      <c r="F152" s="235">
        <f>'SER PUB VIII'!G14</f>
        <v>190</v>
      </c>
      <c r="G152" s="232">
        <f>'SER PUB VIII'!H14</f>
        <v>3040</v>
      </c>
      <c r="H152" s="232">
        <f>'SER PUB VIII'!I14</f>
        <v>3</v>
      </c>
      <c r="I152" s="232">
        <f>'SER PUB VIII'!J14</f>
        <v>48</v>
      </c>
      <c r="J152" s="232">
        <f>'SER PUB VIII'!K14</f>
        <v>0</v>
      </c>
      <c r="K152" s="232">
        <f>'SER PUB VIII'!L14</f>
        <v>0</v>
      </c>
      <c r="L152" s="232">
        <f>'SER PUB VIII'!M14</f>
        <v>0</v>
      </c>
      <c r="M152" s="235">
        <f>'SER PUB VIII'!N14</f>
        <v>2992</v>
      </c>
    </row>
    <row r="153" spans="1:13" ht="25.2" customHeight="1">
      <c r="A153" s="227" t="str">
        <f>'SER PUB IX'!B7</f>
        <v>ABEL OROZCO HERNANDEZ</v>
      </c>
      <c r="B153" s="228" t="str">
        <f>'SER PUB IX'!C7</f>
        <v>PARQUE LINEAL</v>
      </c>
      <c r="C153" s="229" t="str">
        <f>'SER PUB IX'!D7</f>
        <v>JARDINERO</v>
      </c>
      <c r="D153" s="230">
        <f>'SER PUB IX'!E7</f>
        <v>2794113055</v>
      </c>
      <c r="E153" s="231">
        <f>'SER PUB IX'!F7</f>
        <v>16</v>
      </c>
      <c r="F153" s="235">
        <f>'SER PUB IX'!G7</f>
        <v>190</v>
      </c>
      <c r="G153" s="232">
        <f>'SER PUB IX'!H7</f>
        <v>3040</v>
      </c>
      <c r="H153" s="232">
        <f>'SER PUB IX'!I7</f>
        <v>3</v>
      </c>
      <c r="I153" s="232">
        <f>'SER PUB IX'!J7</f>
        <v>48</v>
      </c>
      <c r="J153" s="232">
        <f>'SER PUB IX'!K7</f>
        <v>0</v>
      </c>
      <c r="K153" s="232">
        <f>'SER PUB IX'!L7</f>
        <v>0</v>
      </c>
      <c r="L153" s="232">
        <f>'SER PUB IX'!M7</f>
        <v>0</v>
      </c>
      <c r="M153" s="235">
        <f>'SER PUB IX'!N7</f>
        <v>2992</v>
      </c>
    </row>
    <row r="154" spans="1:13" ht="25.2" customHeight="1">
      <c r="A154" s="227" t="str">
        <f>'SER PUB IX'!B8</f>
        <v>YOLANDA CORONA GONZALEZ</v>
      </c>
      <c r="B154" s="228" t="str">
        <f>'SER PUB IX'!C8</f>
        <v>PARQUE LINEAL</v>
      </c>
      <c r="C154" s="229" t="str">
        <f>'SER PUB IX'!D8</f>
        <v>AUXILIAR DE INTENDENCIA</v>
      </c>
      <c r="D154" s="230" t="str">
        <f>'SER PUB IX'!E8</f>
        <v>0455040981</v>
      </c>
      <c r="E154" s="231">
        <f>'SER PUB IX'!F8</f>
        <v>16</v>
      </c>
      <c r="F154" s="235">
        <f>'SER PUB IX'!G8</f>
        <v>105</v>
      </c>
      <c r="G154" s="232">
        <f>'SER PUB IX'!H8</f>
        <v>1680</v>
      </c>
      <c r="H154" s="232">
        <f>'SER PUB IX'!I8</f>
        <v>0</v>
      </c>
      <c r="I154" s="232">
        <f>'SER PUB IX'!J8</f>
        <v>0</v>
      </c>
      <c r="J154" s="232">
        <f>'SER PUB IX'!K8</f>
        <v>3</v>
      </c>
      <c r="K154" s="232">
        <f>'SER PUB IX'!L8</f>
        <v>48</v>
      </c>
      <c r="L154" s="232">
        <f>'SER PUB IX'!M8</f>
        <v>0</v>
      </c>
      <c r="M154" s="235">
        <f>'SER PUB IX'!N8</f>
        <v>1728</v>
      </c>
    </row>
    <row r="155" spans="1:13" ht="25.2" customHeight="1">
      <c r="A155" s="227" t="str">
        <f>'SER PUB IX'!B9</f>
        <v>PEDRO ELIZER FIERRO LOPEZ</v>
      </c>
      <c r="B155" s="228" t="str">
        <f>'SER PUB IX'!C9</f>
        <v>MANTO INMUEBLES</v>
      </c>
      <c r="C155" s="229" t="str">
        <f>'SER PUB IX'!D9</f>
        <v>ALBAÑIL</v>
      </c>
      <c r="D155" s="230">
        <f>'SER PUB IX'!E9</f>
        <v>2758136114</v>
      </c>
      <c r="E155" s="231">
        <f>'SER PUB IX'!F9</f>
        <v>16</v>
      </c>
      <c r="F155" s="235">
        <f>'SER PUB IX'!G9</f>
        <v>204</v>
      </c>
      <c r="G155" s="232">
        <f>'SER PUB IX'!H9</f>
        <v>3264</v>
      </c>
      <c r="H155" s="232">
        <f>'SER PUB IX'!I9</f>
        <v>6</v>
      </c>
      <c r="I155" s="232">
        <f>'SER PUB IX'!J9</f>
        <v>96</v>
      </c>
      <c r="J155" s="232">
        <f>'SER PUB IX'!K9</f>
        <v>0</v>
      </c>
      <c r="K155" s="232">
        <f>'SER PUB IX'!L9</f>
        <v>0</v>
      </c>
      <c r="L155" s="232">
        <f>'SER PUB IX'!M9</f>
        <v>145</v>
      </c>
      <c r="M155" s="235">
        <f>'SER PUB IX'!N9</f>
        <v>3023</v>
      </c>
    </row>
    <row r="156" spans="1:13" ht="25.2" customHeight="1">
      <c r="A156" s="227" t="str">
        <f>'SER PUB IX'!B10</f>
        <v>ROSA MARTINEZ HERNANDEZ</v>
      </c>
      <c r="B156" s="228" t="str">
        <f>'SER PUB IX'!C10</f>
        <v>BIBLIOTECA</v>
      </c>
      <c r="C156" s="229" t="str">
        <f>'SER PUB IX'!D10</f>
        <v>SECRETARIA</v>
      </c>
      <c r="D156" s="230">
        <f>'SER PUB IX'!E10</f>
        <v>0</v>
      </c>
      <c r="E156" s="231">
        <f>'SER PUB IX'!F10</f>
        <v>16</v>
      </c>
      <c r="F156" s="235">
        <f>'SER PUB IX'!G10</f>
        <v>188</v>
      </c>
      <c r="G156" s="232">
        <f>'SER PUB IX'!H10</f>
        <v>3008</v>
      </c>
      <c r="H156" s="232">
        <f>'SER PUB IX'!I10</f>
        <v>3</v>
      </c>
      <c r="I156" s="232">
        <f>'SER PUB IX'!J10</f>
        <v>48</v>
      </c>
      <c r="J156" s="232">
        <f>'SER PUB IX'!K10</f>
        <v>0</v>
      </c>
      <c r="K156" s="232">
        <f>'SER PUB IX'!L10</f>
        <v>0</v>
      </c>
      <c r="L156" s="232">
        <f>'SER PUB IX'!M10</f>
        <v>0</v>
      </c>
      <c r="M156" s="235">
        <f>'SER PUB IX'!N10</f>
        <v>2960</v>
      </c>
    </row>
    <row r="157" spans="1:13" ht="25.2" customHeight="1">
      <c r="A157" s="227" t="str">
        <f>'SER PUB IX'!B11</f>
        <v>LEONOR GONZALEZ MEDINA</v>
      </c>
      <c r="B157" s="228" t="str">
        <f>'SER PUB IX'!C11</f>
        <v>BIBLIOTECA</v>
      </c>
      <c r="C157" s="229" t="str">
        <f>'SER PUB IX'!D11</f>
        <v>AUX DE INTENDENCIA</v>
      </c>
      <c r="D157" s="230">
        <f>'SER PUB IX'!E11</f>
        <v>0</v>
      </c>
      <c r="E157" s="231">
        <f>'SER PUB IX'!F11</f>
        <v>16</v>
      </c>
      <c r="F157" s="235">
        <f>'SER PUB IX'!G11</f>
        <v>164</v>
      </c>
      <c r="G157" s="232">
        <f>'SER PUB IX'!H11</f>
        <v>2624</v>
      </c>
      <c r="H157" s="232">
        <f>'SER PUB IX'!I11</f>
        <v>1</v>
      </c>
      <c r="I157" s="232">
        <f>'SER PUB IX'!J11</f>
        <v>16</v>
      </c>
      <c r="J157" s="232">
        <f>'SER PUB IX'!K11</f>
        <v>0</v>
      </c>
      <c r="K157" s="232">
        <f>'SER PUB IX'!L11</f>
        <v>0</v>
      </c>
      <c r="L157" s="232">
        <f>'SER PUB IX'!M11</f>
        <v>126</v>
      </c>
      <c r="M157" s="235">
        <f>'SER PUB IX'!N11</f>
        <v>2482</v>
      </c>
    </row>
    <row r="158" spans="1:13" ht="25.2" customHeight="1" thickBot="1">
      <c r="A158" s="227" t="str">
        <f>'SER PUB IX'!B12</f>
        <v>AMPARO MENDOZA FLORES</v>
      </c>
      <c r="B158" s="228" t="str">
        <f>'SER PUB IX'!C12</f>
        <v>CENTRO DE SALUD</v>
      </c>
      <c r="C158" s="229" t="str">
        <f>'SER PUB IX'!D12</f>
        <v>AUX. DE INTEND.</v>
      </c>
      <c r="D158" s="230">
        <f>'SER PUB IX'!E12</f>
        <v>2758139350</v>
      </c>
      <c r="E158" s="231">
        <f>'SER PUB IX'!F12</f>
        <v>16</v>
      </c>
      <c r="F158" s="235">
        <f>'SER PUB IX'!G12</f>
        <v>114</v>
      </c>
      <c r="G158" s="232">
        <f>'SER PUB IX'!H12</f>
        <v>1824</v>
      </c>
      <c r="H158" s="232">
        <f>'SER PUB IX'!I12</f>
        <v>0</v>
      </c>
      <c r="I158" s="232">
        <f>'SER PUB IX'!J12</f>
        <v>0</v>
      </c>
      <c r="J158" s="232">
        <f>'SER PUB IX'!K12</f>
        <v>6</v>
      </c>
      <c r="K158" s="232">
        <f>'SER PUB IX'!L12</f>
        <v>96</v>
      </c>
      <c r="L158" s="232">
        <f>'SER PUB IX'!M12</f>
        <v>0</v>
      </c>
      <c r="M158" s="235">
        <f>'SER PUB IX'!N12</f>
        <v>1920</v>
      </c>
    </row>
    <row r="159" spans="1:13" ht="25.2" customHeight="1" thickBot="1">
      <c r="A159" s="401" t="s">
        <v>388</v>
      </c>
      <c r="B159" s="261"/>
      <c r="C159" s="262"/>
      <c r="D159" s="263"/>
      <c r="E159" s="264"/>
      <c r="F159" s="455"/>
      <c r="G159" s="402">
        <f t="shared" ref="G159:M159" si="0">SUM(G6:G158)</f>
        <v>674318</v>
      </c>
      <c r="H159" s="402">
        <f t="shared" si="0"/>
        <v>4149</v>
      </c>
      <c r="I159" s="402">
        <f t="shared" si="0"/>
        <v>66337</v>
      </c>
      <c r="J159" s="402">
        <f t="shared" si="0"/>
        <v>251</v>
      </c>
      <c r="K159" s="402">
        <f t="shared" si="0"/>
        <v>5006</v>
      </c>
      <c r="L159" s="402">
        <f t="shared" si="0"/>
        <v>11104</v>
      </c>
      <c r="M159" s="269">
        <f t="shared" si="0"/>
        <v>601883</v>
      </c>
    </row>
    <row r="160" spans="1:13" ht="25.2" customHeight="1">
      <c r="A160" s="382" t="str">
        <f>EVENTUALES1!B7</f>
        <v>NANCY MORENO GARCIA</v>
      </c>
      <c r="B160" s="248" t="str">
        <f>EVENTUALES1!C7</f>
        <v>AGUA POTABLE</v>
      </c>
      <c r="C160" s="237" t="str">
        <f>EVENTUALES1!D7</f>
        <v>RECAUDADOR EJIDO MODELO</v>
      </c>
      <c r="D160" s="238">
        <f>EVENTUALES1!E7</f>
        <v>2891373900</v>
      </c>
      <c r="E160" s="239">
        <f>EVENTUALES1!F7</f>
        <v>16</v>
      </c>
      <c r="F160" s="249">
        <f>EVENTUALES1!G7</f>
        <v>188</v>
      </c>
      <c r="G160" s="240">
        <f>EVENTUALES1!H7</f>
        <v>3008</v>
      </c>
      <c r="H160" s="240">
        <f>EVENTUALES1!I7</f>
        <v>4</v>
      </c>
      <c r="I160" s="240">
        <f>EVENTUALES1!J7</f>
        <v>64</v>
      </c>
      <c r="J160" s="240">
        <f>EVENTUALES1!K7</f>
        <v>0</v>
      </c>
      <c r="K160" s="240">
        <f>EVENTUALES1!L7</f>
        <v>0</v>
      </c>
      <c r="L160" s="240">
        <f>EVENTUALES1!M7</f>
        <v>0</v>
      </c>
      <c r="M160" s="249">
        <f>EVENTUALES1!N7</f>
        <v>2944</v>
      </c>
    </row>
    <row r="161" spans="1:13" ht="25.2" customHeight="1">
      <c r="A161" s="382" t="str">
        <f>EVENTUALES1!B8</f>
        <v>CLAUDIA NALLELI CEJA SANCHEZ</v>
      </c>
      <c r="B161" s="237" t="str">
        <f>EVENTUALES1!C8</f>
        <v>PROMOCION ECONOMINA</v>
      </c>
      <c r="C161" s="237" t="str">
        <f>EVENTUALES1!D8</f>
        <v>SECRETARIA</v>
      </c>
      <c r="D161" s="238">
        <f>EVENTUALES1!E8</f>
        <v>1402625474</v>
      </c>
      <c r="E161" s="239">
        <f>EVENTUALES1!F8</f>
        <v>16</v>
      </c>
      <c r="F161" s="249">
        <f>EVENTUALES1!G8</f>
        <v>188</v>
      </c>
      <c r="G161" s="240">
        <f>EVENTUALES1!H8</f>
        <v>3008</v>
      </c>
      <c r="H161" s="240">
        <f>EVENTUALES1!I8</f>
        <v>4</v>
      </c>
      <c r="I161" s="240">
        <f>EVENTUALES1!J8</f>
        <v>64</v>
      </c>
      <c r="J161" s="240">
        <f>EVENTUALES1!K8</f>
        <v>0</v>
      </c>
      <c r="K161" s="240">
        <f>EVENTUALES1!L8</f>
        <v>0</v>
      </c>
      <c r="L161" s="240">
        <f>EVENTUALES1!M8</f>
        <v>0</v>
      </c>
      <c r="M161" s="249">
        <f>EVENTUALES1!N8</f>
        <v>2944</v>
      </c>
    </row>
    <row r="162" spans="1:13" ht="25.2" customHeight="1">
      <c r="A162" s="382" t="str">
        <f>EVENTUALES1!B9</f>
        <v>KARINA ELIZABETH TOPETE BUENROSTRO</v>
      </c>
      <c r="B162" s="237" t="str">
        <f>EVENTUALES1!C9</f>
        <v>OFICIALIA MAYOR</v>
      </c>
      <c r="C162" s="237" t="str">
        <f>EVENTUALES1!D9</f>
        <v>SECRETARIA</v>
      </c>
      <c r="D162" s="238" t="str">
        <f>EVENTUALES1!E9</f>
        <v>0455854261</v>
      </c>
      <c r="E162" s="239">
        <f>EVENTUALES1!F9</f>
        <v>16</v>
      </c>
      <c r="F162" s="249">
        <f>EVENTUALES1!G9</f>
        <v>150</v>
      </c>
      <c r="G162" s="240">
        <f>EVENTUALES1!H9</f>
        <v>2400</v>
      </c>
      <c r="H162" s="240">
        <f>EVENTUALES1!I9</f>
        <v>0</v>
      </c>
      <c r="I162" s="240">
        <f>EVENTUALES1!J9</f>
        <v>0</v>
      </c>
      <c r="J162" s="240">
        <f>EVENTUALES1!K9</f>
        <v>4</v>
      </c>
      <c r="K162" s="240">
        <f>EVENTUALES1!L9</f>
        <v>64</v>
      </c>
      <c r="L162" s="240">
        <f>EVENTUALES1!M9</f>
        <v>0</v>
      </c>
      <c r="M162" s="249">
        <f>EVENTUALES1!N9</f>
        <v>2464</v>
      </c>
    </row>
    <row r="163" spans="1:13" ht="25.2" customHeight="1">
      <c r="A163" s="382" t="str">
        <f>EVENTUALES1!B10</f>
        <v>NAYELI GUADALUPE CEJA OJEDA</v>
      </c>
      <c r="B163" s="237" t="str">
        <f>EVENTUALES1!C10</f>
        <v>DESARROLLO SOCIAL</v>
      </c>
      <c r="C163" s="237" t="str">
        <f>EVENTUALES1!D10</f>
        <v>SECRETARIA</v>
      </c>
      <c r="D163" s="238">
        <f>EVENTUALES1!E10</f>
        <v>0</v>
      </c>
      <c r="E163" s="239">
        <f>EVENTUALES1!F10</f>
        <v>16</v>
      </c>
      <c r="F163" s="249">
        <f>EVENTUALES1!G10</f>
        <v>150</v>
      </c>
      <c r="G163" s="240">
        <f>EVENTUALES1!H10</f>
        <v>2400</v>
      </c>
      <c r="H163" s="240">
        <f>EVENTUALES1!I10</f>
        <v>0</v>
      </c>
      <c r="I163" s="240">
        <f>EVENTUALES1!J10</f>
        <v>0</v>
      </c>
      <c r="J163" s="240">
        <f>EVENTUALES1!K10</f>
        <v>4</v>
      </c>
      <c r="K163" s="240">
        <f>EVENTUALES1!L10</f>
        <v>64</v>
      </c>
      <c r="L163" s="240">
        <f>EVENTUALES1!M10</f>
        <v>0</v>
      </c>
      <c r="M163" s="249">
        <f>EVENTUALES1!N10</f>
        <v>2464</v>
      </c>
    </row>
    <row r="164" spans="1:13" ht="25.2" customHeight="1">
      <c r="A164" s="382" t="str">
        <f>EVENTUALES1!B11</f>
        <v>ROSALVA RAMIREZ LUEVANOS</v>
      </c>
      <c r="B164" s="248" t="str">
        <f>EVENTUALES1!C11</f>
        <v>ASILO DE ANCIANOS</v>
      </c>
      <c r="C164" s="237" t="str">
        <f>EVENTUALES1!D11</f>
        <v>AUX. DE INTEND.</v>
      </c>
      <c r="D164" s="238" t="str">
        <f>EVENTUALES1!E11</f>
        <v>0455056837</v>
      </c>
      <c r="E164" s="239">
        <f>EVENTUALES1!F11</f>
        <v>16</v>
      </c>
      <c r="F164" s="249">
        <f>EVENTUALES1!G11</f>
        <v>112</v>
      </c>
      <c r="G164" s="240">
        <f>EVENTUALES1!H11</f>
        <v>1792</v>
      </c>
      <c r="H164" s="240">
        <f>EVENTUALES1!I11</f>
        <v>0</v>
      </c>
      <c r="I164" s="240">
        <f>EVENTUALES1!J11</f>
        <v>0</v>
      </c>
      <c r="J164" s="240">
        <f>EVENTUALES1!K11</f>
        <v>7</v>
      </c>
      <c r="K164" s="240">
        <f>EVENTUALES1!L11</f>
        <v>112</v>
      </c>
      <c r="L164" s="240">
        <f>EVENTUALES1!M11</f>
        <v>0</v>
      </c>
      <c r="M164" s="249">
        <f>EVENTUALES1!N11</f>
        <v>1904</v>
      </c>
    </row>
    <row r="165" spans="1:13" ht="25.2" customHeight="1">
      <c r="A165" s="382" t="str">
        <f>EVENTUALES1!B12</f>
        <v>ANA LUCIA MARTINEZ VARGAS</v>
      </c>
      <c r="B165" s="248" t="str">
        <f>EVENTUALES1!C12</f>
        <v>ASILO DE ANCIANOS</v>
      </c>
      <c r="C165" s="237" t="str">
        <f>EVENTUALES1!D12</f>
        <v>AUX. DE INTEND.</v>
      </c>
      <c r="D165" s="238">
        <f>EVENTUALES1!E12</f>
        <v>0</v>
      </c>
      <c r="E165" s="239">
        <f>EVENTUALES1!F12</f>
        <v>16</v>
      </c>
      <c r="F165" s="249">
        <f>EVENTUALES1!G12</f>
        <v>112</v>
      </c>
      <c r="G165" s="240">
        <f>EVENTUALES1!H12</f>
        <v>1792</v>
      </c>
      <c r="H165" s="240">
        <f>EVENTUALES1!I12</f>
        <v>0</v>
      </c>
      <c r="I165" s="240">
        <f>EVENTUALES1!J12</f>
        <v>0</v>
      </c>
      <c r="J165" s="240">
        <f>EVENTUALES1!K12</f>
        <v>7</v>
      </c>
      <c r="K165" s="240">
        <f>EVENTUALES1!L12</f>
        <v>112</v>
      </c>
      <c r="L165" s="240">
        <f>EVENTUALES1!M12</f>
        <v>0</v>
      </c>
      <c r="M165" s="249">
        <f>EVENTUALES1!N12</f>
        <v>1904</v>
      </c>
    </row>
    <row r="166" spans="1:13" ht="25.2" customHeight="1">
      <c r="A166" s="382" t="str">
        <f>EVENTUALES1!B13</f>
        <v>ELIZABETH ARELLANO CERVANTES</v>
      </c>
      <c r="B166" s="248" t="str">
        <f>EVENTUALES1!C13</f>
        <v>ASEO PUBLICO</v>
      </c>
      <c r="C166" s="237" t="str">
        <f>EVENTUALES1!D13</f>
        <v>BARRENDERO</v>
      </c>
      <c r="D166" s="238">
        <f>EVENTUALES1!E13</f>
        <v>0</v>
      </c>
      <c r="E166" s="239">
        <f>EVENTUALES1!F13</f>
        <v>16</v>
      </c>
      <c r="F166" s="249">
        <f>EVENTUALES1!G13</f>
        <v>86</v>
      </c>
      <c r="G166" s="240">
        <f>EVENTUALES1!H13</f>
        <v>1376</v>
      </c>
      <c r="H166" s="240">
        <f>EVENTUALES1!I13</f>
        <v>0</v>
      </c>
      <c r="I166" s="240">
        <f>EVENTUALES1!J13</f>
        <v>0</v>
      </c>
      <c r="J166" s="240">
        <f>EVENTUALES1!K13</f>
        <v>8</v>
      </c>
      <c r="K166" s="240">
        <f>EVENTUALES1!L13</f>
        <v>128</v>
      </c>
      <c r="L166" s="240">
        <f>EVENTUALES1!M13</f>
        <v>0</v>
      </c>
      <c r="M166" s="249">
        <f>EVENTUALES1!N13</f>
        <v>1504</v>
      </c>
    </row>
    <row r="167" spans="1:13" ht="25.2" customHeight="1">
      <c r="A167" s="382" t="str">
        <f>eventual2!B7</f>
        <v>LUIS FERNANDO VALDEZ ZAMORANO</v>
      </c>
      <c r="B167" s="443" t="str">
        <f>eventual2!C7</f>
        <v>GOBERNACION</v>
      </c>
      <c r="C167" s="443" t="str">
        <f>eventual2!D7</f>
        <v>AUXILIAR ADMVO</v>
      </c>
      <c r="D167" s="382">
        <f>eventual2!E7</f>
        <v>1506687601</v>
      </c>
      <c r="E167" s="382">
        <f>eventual2!F7</f>
        <v>15</v>
      </c>
      <c r="F167" s="456">
        <f>eventual2!G7</f>
        <v>206</v>
      </c>
      <c r="G167" s="268">
        <f>eventual2!H7</f>
        <v>3090</v>
      </c>
      <c r="H167" s="268">
        <f>eventual2!I7</f>
        <v>6</v>
      </c>
      <c r="I167" s="268">
        <f>eventual2!J7</f>
        <v>90</v>
      </c>
      <c r="J167" s="268">
        <f>eventual2!K7</f>
        <v>0</v>
      </c>
      <c r="K167" s="268">
        <f>eventual2!L7</f>
        <v>0</v>
      </c>
      <c r="L167" s="268">
        <f>eventual2!M7</f>
        <v>0</v>
      </c>
      <c r="M167" s="268">
        <f>eventual2!N7</f>
        <v>3000</v>
      </c>
    </row>
    <row r="168" spans="1:13" ht="25.2" customHeight="1">
      <c r="A168" s="382" t="str">
        <f>eventual2!B8</f>
        <v>CARLOS IVAN RAMIREZ RAMOS</v>
      </c>
      <c r="B168" s="443" t="str">
        <f>eventual2!C8</f>
        <v>ALMACEN</v>
      </c>
      <c r="C168" s="443" t="str">
        <f>eventual2!D8</f>
        <v>JEFE DE ALMACEN</v>
      </c>
      <c r="D168" s="382">
        <f>eventual2!E8</f>
        <v>0</v>
      </c>
      <c r="E168" s="382">
        <f>eventual2!F8</f>
        <v>16</v>
      </c>
      <c r="F168" s="456">
        <f>eventual2!G8</f>
        <v>336</v>
      </c>
      <c r="G168" s="268">
        <f>eventual2!H8</f>
        <v>5376</v>
      </c>
      <c r="H168" s="268">
        <f>eventual2!I8</f>
        <v>36</v>
      </c>
      <c r="I168" s="268">
        <f>eventual2!J8</f>
        <v>576</v>
      </c>
      <c r="J168" s="268">
        <f>eventual2!K8</f>
        <v>0</v>
      </c>
      <c r="K168" s="268">
        <f>eventual2!L8</f>
        <v>0</v>
      </c>
      <c r="L168" s="268">
        <f>eventual2!M8</f>
        <v>0</v>
      </c>
      <c r="M168" s="268">
        <f>eventual2!N8</f>
        <v>4800</v>
      </c>
    </row>
    <row r="169" spans="1:13" ht="25.2" customHeight="1">
      <c r="A169" s="382" t="str">
        <f>eventual2!B9</f>
        <v>JOSE GUSTAVO LOPEZ BARBOSA</v>
      </c>
      <c r="B169" s="443" t="str">
        <f>eventual2!C9</f>
        <v>GOBERNACION</v>
      </c>
      <c r="C169" s="443" t="str">
        <f>eventual2!D9</f>
        <v>CHOFER</v>
      </c>
      <c r="D169" s="382">
        <f>eventual2!E9</f>
        <v>0</v>
      </c>
      <c r="E169" s="382">
        <f>eventual2!F9</f>
        <v>16</v>
      </c>
      <c r="F169" s="456">
        <f>eventual2!G9</f>
        <v>380</v>
      </c>
      <c r="G169" s="268">
        <f>eventual2!H9</f>
        <v>6080</v>
      </c>
      <c r="H169" s="268">
        <f>eventual2!I9</f>
        <v>46</v>
      </c>
      <c r="I169" s="268">
        <f>eventual2!J9</f>
        <v>736</v>
      </c>
      <c r="J169" s="268">
        <f>eventual2!K9</f>
        <v>0</v>
      </c>
      <c r="K169" s="268">
        <f>eventual2!L9</f>
        <v>0</v>
      </c>
      <c r="L169" s="268">
        <f>eventual2!M9</f>
        <v>0</v>
      </c>
      <c r="M169" s="268">
        <f>eventual2!N9</f>
        <v>5344</v>
      </c>
    </row>
    <row r="170" spans="1:13" ht="25.2" customHeight="1">
      <c r="A170" s="382" t="str">
        <f>eventual2!B10</f>
        <v>SERGIO NUÑO OROZCO</v>
      </c>
      <c r="B170" s="443" t="str">
        <f>eventual2!C10</f>
        <v>GOBERNACION</v>
      </c>
      <c r="C170" s="443" t="str">
        <f>eventual2!D10</f>
        <v>AUXILIAR ADMVO</v>
      </c>
      <c r="D170" s="382">
        <f>eventual2!E10</f>
        <v>1525031419</v>
      </c>
      <c r="E170" s="382">
        <f>eventual2!F10</f>
        <v>15</v>
      </c>
      <c r="F170" s="456">
        <f>eventual2!G10</f>
        <v>206</v>
      </c>
      <c r="G170" s="268">
        <f>eventual2!H10</f>
        <v>3090</v>
      </c>
      <c r="H170" s="268">
        <f>eventual2!I10</f>
        <v>6</v>
      </c>
      <c r="I170" s="268">
        <f>eventual2!J10</f>
        <v>90</v>
      </c>
      <c r="J170" s="268">
        <f>eventual2!K10</f>
        <v>0</v>
      </c>
      <c r="K170" s="268">
        <f>eventual2!L10</f>
        <v>0</v>
      </c>
      <c r="L170" s="268">
        <f>eventual2!M10</f>
        <v>0</v>
      </c>
      <c r="M170" s="268">
        <f>eventual2!N10</f>
        <v>3000</v>
      </c>
    </row>
    <row r="171" spans="1:13" ht="25.2" customHeight="1">
      <c r="A171" s="382" t="str">
        <f>'EVENTUAL ASEO'!B8</f>
        <v>MARTIN SOTO CANCINO</v>
      </c>
      <c r="B171" s="413" t="str">
        <f>'EVENTUAL ASEO'!C8</f>
        <v>ASEO PUBLICO</v>
      </c>
      <c r="C171" s="413" t="str">
        <f>'EVENTUAL ASEO'!D8</f>
        <v>ASEADOR</v>
      </c>
      <c r="D171" s="382">
        <f>'EVENTUAL ASEO'!E8</f>
        <v>0</v>
      </c>
      <c r="E171" s="382">
        <f>'EVENTUAL ASEO'!F8</f>
        <v>16</v>
      </c>
      <c r="F171" s="456">
        <f>'EVENTUAL ASEO'!G8</f>
        <v>263</v>
      </c>
      <c r="G171" s="268">
        <f>'EVENTUAL ASEO'!H8</f>
        <v>4208</v>
      </c>
      <c r="H171" s="268">
        <f>'EVENTUAL ASEO'!I8</f>
        <v>23</v>
      </c>
      <c r="I171" s="268">
        <f>'EVENTUAL ASEO'!J8</f>
        <v>368</v>
      </c>
      <c r="J171" s="268">
        <f>'EVENTUAL ASEO'!K8</f>
        <v>0</v>
      </c>
      <c r="K171" s="268">
        <f>'EVENTUAL ASEO'!L8</f>
        <v>0</v>
      </c>
      <c r="L171" s="268">
        <f>'EVENTUAL ASEO'!M8</f>
        <v>0</v>
      </c>
      <c r="M171" s="268">
        <f>'EVENTUAL ASEO'!N8</f>
        <v>3840</v>
      </c>
    </row>
    <row r="172" spans="1:13" ht="25.2" customHeight="1">
      <c r="A172" s="382" t="str">
        <f>'EVENTUAL ASEO'!B9</f>
        <v>JOSE FERNANDO RAMIREZ GUERRA</v>
      </c>
      <c r="B172" s="413" t="str">
        <f>'EVENTUAL ASEO'!C9</f>
        <v>ASEO PUBLICO</v>
      </c>
      <c r="C172" s="413" t="str">
        <f>'EVENTUAL ASEO'!D9</f>
        <v>ASEADOR</v>
      </c>
      <c r="D172" s="382">
        <f>'EVENTUAL ASEO'!E9</f>
        <v>0</v>
      </c>
      <c r="E172" s="382">
        <f>'EVENTUAL ASEO'!F9</f>
        <v>16</v>
      </c>
      <c r="F172" s="456">
        <f>'EVENTUAL ASEO'!G9</f>
        <v>206</v>
      </c>
      <c r="G172" s="268">
        <f>'EVENTUAL ASEO'!H9</f>
        <v>3296</v>
      </c>
      <c r="H172" s="268">
        <f>'EVENTUAL ASEO'!I9</f>
        <v>6</v>
      </c>
      <c r="I172" s="268">
        <f>'EVENTUAL ASEO'!J9</f>
        <v>96</v>
      </c>
      <c r="J172" s="268">
        <f>'EVENTUAL ASEO'!K9</f>
        <v>0</v>
      </c>
      <c r="K172" s="268">
        <f>'EVENTUAL ASEO'!L9</f>
        <v>0</v>
      </c>
      <c r="L172" s="268">
        <f>'EVENTUAL ASEO'!M9</f>
        <v>0</v>
      </c>
      <c r="M172" s="268">
        <f>'EVENTUAL ASEO'!N9</f>
        <v>3200</v>
      </c>
    </row>
    <row r="173" spans="1:13" ht="25.2" customHeight="1">
      <c r="A173" s="382" t="str">
        <f>'EVENTUAL ASEO'!B10</f>
        <v>FABIAN GALVEZ GRIMALDO</v>
      </c>
      <c r="B173" s="413" t="str">
        <f>'EVENTUAL ASEO'!C10</f>
        <v>ASEO PUBLICO</v>
      </c>
      <c r="C173" s="413" t="str">
        <f>'EVENTUAL ASEO'!D10</f>
        <v>ASEADOR</v>
      </c>
      <c r="D173" s="382">
        <f>'EVENTUAL ASEO'!E10</f>
        <v>0</v>
      </c>
      <c r="E173" s="382">
        <f>'EVENTUAL ASEO'!F10</f>
        <v>16</v>
      </c>
      <c r="F173" s="456">
        <f>'EVENTUAL ASEO'!G10</f>
        <v>206</v>
      </c>
      <c r="G173" s="268">
        <f>'EVENTUAL ASEO'!H10</f>
        <v>3296</v>
      </c>
      <c r="H173" s="268">
        <f>'EVENTUAL ASEO'!I10</f>
        <v>6</v>
      </c>
      <c r="I173" s="268">
        <f>'EVENTUAL ASEO'!J10</f>
        <v>96</v>
      </c>
      <c r="J173" s="268">
        <f>'EVENTUAL ASEO'!K10</f>
        <v>0</v>
      </c>
      <c r="K173" s="268">
        <f>'EVENTUAL ASEO'!L10</f>
        <v>0</v>
      </c>
      <c r="L173" s="268">
        <f>'EVENTUAL ASEO'!M10</f>
        <v>0</v>
      </c>
      <c r="M173" s="268">
        <f>'EVENTUAL ASEO'!N10</f>
        <v>3200</v>
      </c>
    </row>
    <row r="174" spans="1:13" ht="25.2" customHeight="1">
      <c r="A174" s="382" t="str">
        <f>'EVENTUAL ASEO'!B11</f>
        <v>ROSA ISELA DIAZ GARCIA</v>
      </c>
      <c r="B174" s="413" t="str">
        <f>'EVENTUAL ASEO'!C11</f>
        <v>ASEO PUBLICO</v>
      </c>
      <c r="C174" s="413" t="str">
        <f>'EVENTUAL ASEO'!D11</f>
        <v>ASEADOR</v>
      </c>
      <c r="D174" s="382">
        <f>'EVENTUAL ASEO'!E11</f>
        <v>0</v>
      </c>
      <c r="E174" s="382">
        <f>'EVENTUAL ASEO'!F11</f>
        <v>16</v>
      </c>
      <c r="F174" s="456">
        <f>'EVENTUAL ASEO'!G11</f>
        <v>206</v>
      </c>
      <c r="G174" s="268">
        <f>'EVENTUAL ASEO'!H11</f>
        <v>3296</v>
      </c>
      <c r="H174" s="268">
        <f>'EVENTUAL ASEO'!I11</f>
        <v>6</v>
      </c>
      <c r="I174" s="268">
        <f>'EVENTUAL ASEO'!J11</f>
        <v>96</v>
      </c>
      <c r="J174" s="268">
        <f>'EVENTUAL ASEO'!K11</f>
        <v>0</v>
      </c>
      <c r="K174" s="268">
        <f>'EVENTUAL ASEO'!L11</f>
        <v>0</v>
      </c>
      <c r="L174" s="268">
        <f>'EVENTUAL ASEO'!M11</f>
        <v>0</v>
      </c>
      <c r="M174" s="268">
        <f>'EVENTUAL ASEO'!N11</f>
        <v>3200</v>
      </c>
    </row>
    <row r="175" spans="1:13" ht="25.2" customHeight="1">
      <c r="A175" s="382" t="str">
        <f>'EVENTUAL ASEO'!B12</f>
        <v>RICARDO RODRIGUEZ PEREZ</v>
      </c>
      <c r="B175" s="413" t="str">
        <f>'EVENTUAL ASEO'!C12</f>
        <v>ASEO PUBLICO</v>
      </c>
      <c r="C175" s="413" t="str">
        <f>'EVENTUAL ASEO'!D12</f>
        <v>ASEADOR</v>
      </c>
      <c r="D175" s="382">
        <f>'EVENTUAL ASEO'!E12</f>
        <v>0</v>
      </c>
      <c r="E175" s="382">
        <f>'EVENTUAL ASEO'!F12</f>
        <v>16</v>
      </c>
      <c r="F175" s="456">
        <f>'EVENTUAL ASEO'!G12</f>
        <v>206</v>
      </c>
      <c r="G175" s="268">
        <f>'EVENTUAL ASEO'!H12</f>
        <v>3296</v>
      </c>
      <c r="H175" s="268">
        <f>'EVENTUAL ASEO'!I12</f>
        <v>6</v>
      </c>
      <c r="I175" s="268">
        <f>'EVENTUAL ASEO'!J12</f>
        <v>96</v>
      </c>
      <c r="J175" s="268">
        <f>'EVENTUAL ASEO'!K12</f>
        <v>0</v>
      </c>
      <c r="K175" s="268">
        <f>'EVENTUAL ASEO'!L12</f>
        <v>0</v>
      </c>
      <c r="L175" s="268">
        <f>'EVENTUAL ASEO'!M12</f>
        <v>0</v>
      </c>
      <c r="M175" s="268">
        <f>'EVENTUAL ASEO'!N12</f>
        <v>3200</v>
      </c>
    </row>
    <row r="176" spans="1:13" ht="25.2" customHeight="1">
      <c r="A176" s="382" t="str">
        <f>'EVENTUAL ASEO'!B13</f>
        <v>JULIO CESAR AYALA CHAVEZ</v>
      </c>
      <c r="B176" s="413" t="str">
        <f>'EVENTUAL ASEO'!C13</f>
        <v>ASEO PUBLICO</v>
      </c>
      <c r="C176" s="413" t="str">
        <f>'EVENTUAL ASEO'!D13</f>
        <v>CHOFER</v>
      </c>
      <c r="D176" s="382">
        <f>'EVENTUAL ASEO'!E13</f>
        <v>0</v>
      </c>
      <c r="E176" s="382">
        <f>'EVENTUAL ASEO'!F13</f>
        <v>16</v>
      </c>
      <c r="F176" s="456">
        <f>'EVENTUAL ASEO'!G13</f>
        <v>206</v>
      </c>
      <c r="G176" s="268">
        <f>'EVENTUAL ASEO'!H13</f>
        <v>3296</v>
      </c>
      <c r="H176" s="268">
        <f>'EVENTUAL ASEO'!I13</f>
        <v>6</v>
      </c>
      <c r="I176" s="268">
        <f>'EVENTUAL ASEO'!J13</f>
        <v>96</v>
      </c>
      <c r="J176" s="268">
        <f>'EVENTUAL ASEO'!K13</f>
        <v>0</v>
      </c>
      <c r="K176" s="268">
        <f>'EVENTUAL ASEO'!L13</f>
        <v>0</v>
      </c>
      <c r="L176" s="268">
        <f>'EVENTUAL ASEO'!M13</f>
        <v>0</v>
      </c>
      <c r="M176" s="268">
        <f>'EVENTUAL ASEO'!N13</f>
        <v>3200</v>
      </c>
    </row>
    <row r="177" spans="1:13" ht="25.2" customHeight="1">
      <c r="A177" s="382" t="str">
        <f>'EVENTUAL ASEO 2'!B8</f>
        <v>ARACELY RUIZ LUPERCIO</v>
      </c>
      <c r="B177" s="413" t="str">
        <f>'EVENTUAL ASEO 2'!C8</f>
        <v>ASEO PUBLICO</v>
      </c>
      <c r="C177" s="413" t="str">
        <f>'EVENTUAL ASEO 2'!D8</f>
        <v>ASEADOR</v>
      </c>
      <c r="D177" s="382">
        <f>'EVENTUAL ASEO 2'!E8</f>
        <v>0</v>
      </c>
      <c r="E177" s="382">
        <f>'EVENTUAL ASEO 2'!F8</f>
        <v>16</v>
      </c>
      <c r="F177" s="268">
        <f>'EVENTUAL ASEO 2'!G8</f>
        <v>206</v>
      </c>
      <c r="G177" s="268">
        <f>'EVENTUAL ASEO 2'!H8</f>
        <v>3296</v>
      </c>
      <c r="H177" s="268">
        <f>'EVENTUAL ASEO 2'!I8</f>
        <v>6</v>
      </c>
      <c r="I177" s="268">
        <f>'EVENTUAL ASEO 2'!J8</f>
        <v>96</v>
      </c>
      <c r="J177" s="268">
        <f>'EVENTUAL ASEO 2'!K8</f>
        <v>0</v>
      </c>
      <c r="K177" s="268">
        <f>'EVENTUAL ASEO 2'!L8</f>
        <v>0</v>
      </c>
      <c r="L177" s="268">
        <f>'EVENTUAL ASEO 2'!M8</f>
        <v>0</v>
      </c>
      <c r="M177" s="268">
        <f>'EVENTUAL ASEO 2'!N8</f>
        <v>3200</v>
      </c>
    </row>
    <row r="178" spans="1:13" ht="25.2" customHeight="1">
      <c r="A178" s="382" t="str">
        <f>'EVENTUAL ASEO 2'!B9</f>
        <v>ALICIA PUEBLA ROJAS</v>
      </c>
      <c r="B178" s="413" t="str">
        <f>'EVENTUAL ASEO 2'!C9</f>
        <v>ASEO PUBLICO</v>
      </c>
      <c r="C178" s="413" t="str">
        <f>'EVENTUAL ASEO 2'!D9</f>
        <v>ASEADOR</v>
      </c>
      <c r="D178" s="382">
        <f>'EVENTUAL ASEO 2'!E9</f>
        <v>0</v>
      </c>
      <c r="E178" s="382">
        <f>'EVENTUAL ASEO 2'!F9</f>
        <v>16</v>
      </c>
      <c r="F178" s="268">
        <f>'EVENTUAL ASEO 2'!G9</f>
        <v>206</v>
      </c>
      <c r="G178" s="268">
        <f>'EVENTUAL ASEO 2'!H9</f>
        <v>3296</v>
      </c>
      <c r="H178" s="268">
        <f>'EVENTUAL ASEO 2'!I9</f>
        <v>6</v>
      </c>
      <c r="I178" s="268">
        <f>'EVENTUAL ASEO 2'!J9</f>
        <v>96</v>
      </c>
      <c r="J178" s="268">
        <f>'EVENTUAL ASEO 2'!K9</f>
        <v>0</v>
      </c>
      <c r="K178" s="268">
        <f>'EVENTUAL ASEO 2'!L9</f>
        <v>0</v>
      </c>
      <c r="L178" s="268">
        <f>'EVENTUAL ASEO 2'!M9</f>
        <v>0</v>
      </c>
      <c r="M178" s="268">
        <f>'EVENTUAL ASEO 2'!N9</f>
        <v>3200</v>
      </c>
    </row>
    <row r="179" spans="1:13" ht="25.2" customHeight="1">
      <c r="A179" s="382" t="str">
        <f>'EVENTUAL ASEO 2'!B10</f>
        <v>JUAN ARMANDO CASTELLANOS GUERRERO</v>
      </c>
      <c r="B179" s="413" t="str">
        <f>'EVENTUAL ASEO 2'!C10</f>
        <v>ASEO PUBLICO</v>
      </c>
      <c r="C179" s="413" t="str">
        <f>'EVENTUAL ASEO 2'!D10</f>
        <v>ASEADOR</v>
      </c>
      <c r="D179" s="382">
        <f>'EVENTUAL ASEO 2'!E10</f>
        <v>0</v>
      </c>
      <c r="E179" s="382">
        <f>'EVENTUAL ASEO 2'!F10</f>
        <v>16</v>
      </c>
      <c r="F179" s="268">
        <f>'EVENTUAL ASEO 2'!G10</f>
        <v>206</v>
      </c>
      <c r="G179" s="268">
        <f>'EVENTUAL ASEO 2'!H10</f>
        <v>3296</v>
      </c>
      <c r="H179" s="268">
        <f>'EVENTUAL ASEO 2'!I10</f>
        <v>6</v>
      </c>
      <c r="I179" s="268">
        <f>'EVENTUAL ASEO 2'!J10</f>
        <v>96</v>
      </c>
      <c r="J179" s="268">
        <f>'EVENTUAL ASEO 2'!K10</f>
        <v>0</v>
      </c>
      <c r="K179" s="268">
        <f>'EVENTUAL ASEO 2'!L10</f>
        <v>0</v>
      </c>
      <c r="L179" s="268">
        <f>'EVENTUAL ASEO 2'!M10</f>
        <v>0</v>
      </c>
      <c r="M179" s="268">
        <f>'EVENTUAL ASEO 2'!N10</f>
        <v>3200</v>
      </c>
    </row>
    <row r="180" spans="1:13" ht="25.2" customHeight="1">
      <c r="A180" s="382" t="str">
        <f>'EVENTUAL ASEO 2'!B11</f>
        <v>MARIO OSWALDO RODRIGUEZ</v>
      </c>
      <c r="B180" s="413" t="str">
        <f>'EVENTUAL ASEO 2'!C11</f>
        <v>ASEO PUBLICO</v>
      </c>
      <c r="C180" s="413" t="str">
        <f>'EVENTUAL ASEO 2'!D11</f>
        <v>ASEADOR</v>
      </c>
      <c r="D180" s="382">
        <f>'EVENTUAL ASEO 2'!E11</f>
        <v>0</v>
      </c>
      <c r="E180" s="382">
        <f>'EVENTUAL ASEO 2'!F11</f>
        <v>16</v>
      </c>
      <c r="F180" s="268">
        <f>'EVENTUAL ASEO 2'!G11</f>
        <v>206</v>
      </c>
      <c r="G180" s="268">
        <f>'EVENTUAL ASEO 2'!H11</f>
        <v>3296</v>
      </c>
      <c r="H180" s="268">
        <f>'EVENTUAL ASEO 2'!I11</f>
        <v>6</v>
      </c>
      <c r="I180" s="268">
        <f>'EVENTUAL ASEO 2'!J11</f>
        <v>96</v>
      </c>
      <c r="J180" s="268">
        <f>'EVENTUAL ASEO 2'!K11</f>
        <v>0</v>
      </c>
      <c r="K180" s="268">
        <f>'EVENTUAL ASEO 2'!L11</f>
        <v>0</v>
      </c>
      <c r="L180" s="268">
        <f>'EVENTUAL ASEO 2'!M11</f>
        <v>0</v>
      </c>
      <c r="M180" s="268">
        <f>'EVENTUAL ASEO 2'!N11</f>
        <v>3200</v>
      </c>
    </row>
    <row r="181" spans="1:13" ht="25.2" customHeight="1">
      <c r="A181" s="382" t="str">
        <f>'EVENTUAL ASEO 2'!B12</f>
        <v>WENCESLAO PULIDO MORENO</v>
      </c>
      <c r="B181" s="413" t="str">
        <f>'EVENTUAL ASEO 2'!C12</f>
        <v>ASEO PUBLICO</v>
      </c>
      <c r="C181" s="413" t="str">
        <f>'EVENTUAL ASEO 2'!D12</f>
        <v>ASEADOR</v>
      </c>
      <c r="D181" s="382">
        <f>'EVENTUAL ASEO 2'!E12</f>
        <v>0</v>
      </c>
      <c r="E181" s="382">
        <f>'EVENTUAL ASEO 2'!F12</f>
        <v>16</v>
      </c>
      <c r="F181" s="268">
        <f>'EVENTUAL ASEO 2'!G12</f>
        <v>206</v>
      </c>
      <c r="G181" s="268">
        <f>'EVENTUAL ASEO 2'!H12</f>
        <v>3296</v>
      </c>
      <c r="H181" s="268">
        <f>'EVENTUAL ASEO 2'!I12</f>
        <v>6</v>
      </c>
      <c r="I181" s="268">
        <f>'EVENTUAL ASEO 2'!J12</f>
        <v>96</v>
      </c>
      <c r="J181" s="268">
        <f>'EVENTUAL ASEO 2'!K12</f>
        <v>0</v>
      </c>
      <c r="K181" s="268">
        <f>'EVENTUAL ASEO 2'!L12</f>
        <v>0</v>
      </c>
      <c r="L181" s="268">
        <f>'EVENTUAL ASEO 2'!M12</f>
        <v>0</v>
      </c>
      <c r="M181" s="268">
        <f>'EVENTUAL ASEO 2'!N12</f>
        <v>3200</v>
      </c>
    </row>
    <row r="182" spans="1:13" ht="25.2" customHeight="1">
      <c r="A182" s="382" t="str">
        <f>'EVENTUAL ASEO 2'!B13</f>
        <v>ALMA YESENIA RUIZ LUPERCIO</v>
      </c>
      <c r="B182" s="413" t="str">
        <f>'EVENTUAL ASEO 2'!C13</f>
        <v>ASEO PUBLICO</v>
      </c>
      <c r="C182" s="413" t="str">
        <f>'EVENTUAL ASEO 2'!D13</f>
        <v>ASEADOR</v>
      </c>
      <c r="D182" s="382">
        <f>'EVENTUAL ASEO 2'!E13</f>
        <v>0</v>
      </c>
      <c r="E182" s="382">
        <f>'EVENTUAL ASEO 2'!F13</f>
        <v>9</v>
      </c>
      <c r="F182" s="268">
        <f>'EVENTUAL ASEO 2'!G13</f>
        <v>227</v>
      </c>
      <c r="G182" s="268">
        <f>'EVENTUAL ASEO 2'!H13</f>
        <v>2043</v>
      </c>
      <c r="H182" s="268">
        <f>'EVENTUAL ASEO 2'!I13</f>
        <v>7</v>
      </c>
      <c r="I182" s="268">
        <f>'EVENTUAL ASEO 2'!J13</f>
        <v>63</v>
      </c>
      <c r="J182" s="268">
        <f>'EVENTUAL ASEO 2'!K13</f>
        <v>0</v>
      </c>
      <c r="K182" s="268">
        <f>'EVENTUAL ASEO 2'!L13</f>
        <v>0</v>
      </c>
      <c r="L182" s="268">
        <f>'EVENTUAL ASEO 2'!M13</f>
        <v>0</v>
      </c>
      <c r="M182" s="268">
        <f>'EVENTUAL ASEO 2'!N13</f>
        <v>1980</v>
      </c>
    </row>
    <row r="183" spans="1:13" ht="25.2" customHeight="1">
      <c r="A183" s="382" t="str">
        <f>EVENTUAL3!B7</f>
        <v>ALFREDO FLORES GONZALEZ</v>
      </c>
      <c r="B183" s="237" t="str">
        <f>EVENTUAL3!C7</f>
        <v>AGENCIAS MUNICIPALES</v>
      </c>
      <c r="C183" s="237" t="str">
        <f>EVENTUAL3!D7</f>
        <v>AGENCIA MPAL. VILLA DEL LAGO</v>
      </c>
      <c r="D183" s="247">
        <f>EVENTUAL3!E7</f>
        <v>0</v>
      </c>
      <c r="E183" s="247">
        <f>EVENTUAL3!F7</f>
        <v>30</v>
      </c>
      <c r="F183" s="249">
        <f>EVENTUAL3!G7</f>
        <v>13</v>
      </c>
      <c r="G183" s="240">
        <f>EVENTUAL3!H7</f>
        <v>400</v>
      </c>
      <c r="H183" s="240">
        <f>EVENTUAL3!I7</f>
        <v>0</v>
      </c>
      <c r="I183" s="240">
        <f>EVENTUAL3!J7</f>
        <v>0</v>
      </c>
      <c r="J183" s="240">
        <f>EVENTUAL3!K7</f>
        <v>0</v>
      </c>
      <c r="K183" s="240">
        <f>EVENTUAL3!L7</f>
        <v>0</v>
      </c>
      <c r="L183" s="240">
        <f>EVENTUAL3!M7</f>
        <v>0</v>
      </c>
      <c r="M183" s="240">
        <f>EVENTUAL3!N7</f>
        <v>400</v>
      </c>
    </row>
    <row r="184" spans="1:13" ht="25.2" customHeight="1" thickBot="1">
      <c r="A184" s="383" t="str">
        <f>EVENTUAL3!B8</f>
        <v>NOEMY BUENROSTRO ARCEO</v>
      </c>
      <c r="B184" s="403" t="str">
        <f>EVENTUAL3!C8</f>
        <v>DELEGACIONES Y AGENCIAS</v>
      </c>
      <c r="C184" s="403" t="str">
        <f>EVENTUAL3!D8</f>
        <v>VELADOR POZO REFUGIO</v>
      </c>
      <c r="D184" s="399">
        <f>EVENTUAL3!E8</f>
        <v>0</v>
      </c>
      <c r="E184" s="399">
        <f>EVENTUAL3!F8</f>
        <v>30</v>
      </c>
      <c r="F184" s="457">
        <f>EVENTUAL3!G8</f>
        <v>23</v>
      </c>
      <c r="G184" s="400">
        <f>EVENTUAL3!H8</f>
        <v>690</v>
      </c>
      <c r="H184" s="400">
        <f>EVENTUAL3!I8</f>
        <v>0</v>
      </c>
      <c r="I184" s="400">
        <f>EVENTUAL3!J8</f>
        <v>0</v>
      </c>
      <c r="J184" s="400">
        <f>EVENTUAL3!K8</f>
        <v>11</v>
      </c>
      <c r="K184" s="400">
        <f>EVENTUAL3!L8</f>
        <v>330</v>
      </c>
      <c r="L184" s="400">
        <f>EVENTUAL3!M8</f>
        <v>0</v>
      </c>
      <c r="M184" s="400">
        <f>EVENTUAL3!N8</f>
        <v>1020</v>
      </c>
    </row>
    <row r="185" spans="1:13" ht="25.2" customHeight="1" thickBot="1">
      <c r="A185" s="377" t="s">
        <v>388</v>
      </c>
      <c r="B185" s="335"/>
      <c r="C185" s="336"/>
      <c r="D185" s="378"/>
      <c r="E185" s="379"/>
      <c r="F185" s="381">
        <f t="shared" ref="F185:L185" si="1">SUM(F160:F184)</f>
        <v>4700</v>
      </c>
      <c r="G185" s="380">
        <f t="shared" si="1"/>
        <v>73713</v>
      </c>
      <c r="H185" s="380">
        <f t="shared" si="1"/>
        <v>192</v>
      </c>
      <c r="I185" s="380">
        <f t="shared" si="1"/>
        <v>3011</v>
      </c>
      <c r="J185" s="380">
        <f t="shared" si="1"/>
        <v>41</v>
      </c>
      <c r="K185" s="380">
        <f t="shared" si="1"/>
        <v>810</v>
      </c>
      <c r="L185" s="380">
        <f t="shared" si="1"/>
        <v>0</v>
      </c>
      <c r="M185" s="381">
        <f>SUM(M160:M184)</f>
        <v>71512</v>
      </c>
    </row>
    <row r="186" spans="1:13" ht="25.2" customHeight="1" thickTop="1">
      <c r="A186" s="250" t="str">
        <f>'N-SEG PUB I'!B8</f>
        <v>ISRAEL DE JESUS GARCIA MOSQUEDA</v>
      </c>
      <c r="B186" s="236" t="str">
        <f>'N-SEG PUB I'!C8</f>
        <v>SEGURIDAD PUBLICA</v>
      </c>
      <c r="C186" s="251" t="str">
        <f>'N-SEG PUB I'!D8</f>
        <v>DIRECTOR</v>
      </c>
      <c r="D186" s="252">
        <f>'N-SEG PUB I'!E8</f>
        <v>2758130329</v>
      </c>
      <c r="E186" s="253">
        <f>'N-SEG PUB I'!F8</f>
        <v>16</v>
      </c>
      <c r="F186" s="254">
        <f>'N-SEG PUB I'!G8</f>
        <v>810</v>
      </c>
      <c r="G186" s="241">
        <f>'N-SEG PUB I'!H8</f>
        <v>12960</v>
      </c>
      <c r="H186" s="241">
        <f>'N-SEG PUB I'!I8</f>
        <v>143</v>
      </c>
      <c r="I186" s="241">
        <f>'N-SEG PUB I'!J8</f>
        <v>2288</v>
      </c>
      <c r="J186" s="241">
        <f>'N-SEG PUB I'!K8</f>
        <v>0</v>
      </c>
      <c r="K186" s="241">
        <f>'N-SEG PUB I'!L8</f>
        <v>0</v>
      </c>
      <c r="L186" s="241">
        <f>'N-SEG PUB I'!M8</f>
        <v>372</v>
      </c>
      <c r="M186" s="254">
        <f>'N-SEG PUB I'!N8</f>
        <v>10300</v>
      </c>
    </row>
    <row r="187" spans="1:13" ht="25.2" customHeight="1">
      <c r="A187" s="250" t="str">
        <f>'N-SEG PUB I'!B9</f>
        <v>LAURA PATRICIA RIVERA MORENO</v>
      </c>
      <c r="B187" s="236" t="str">
        <f>'N-SEG PUB I'!C9</f>
        <v>SEGURIDAD PUBLICA</v>
      </c>
      <c r="C187" s="251" t="str">
        <f>'N-SEG PUB I'!D9</f>
        <v>AUXILIAR JURIDICO</v>
      </c>
      <c r="D187" s="252">
        <f>'N-SEG PUB I'!E9</f>
        <v>1190345954</v>
      </c>
      <c r="E187" s="253">
        <f>'N-SEG PUB I'!F9</f>
        <v>16</v>
      </c>
      <c r="F187" s="254">
        <f>'N-SEG PUB I'!G9</f>
        <v>380</v>
      </c>
      <c r="G187" s="241">
        <f>'N-SEG PUB I'!H9</f>
        <v>6080</v>
      </c>
      <c r="H187" s="241">
        <f>'N-SEG PUB I'!I9</f>
        <v>46</v>
      </c>
      <c r="I187" s="241">
        <f>'N-SEG PUB I'!J9</f>
        <v>736</v>
      </c>
      <c r="J187" s="241">
        <f>'N-SEG PUB I'!K9</f>
        <v>0</v>
      </c>
      <c r="K187" s="241">
        <f>'N-SEG PUB I'!L9</f>
        <v>0</v>
      </c>
      <c r="L187" s="241">
        <f>'N-SEG PUB I'!M9</f>
        <v>0</v>
      </c>
      <c r="M187" s="254">
        <f>'N-SEG PUB I'!N9</f>
        <v>5344</v>
      </c>
    </row>
    <row r="188" spans="1:13" ht="25.2" customHeight="1">
      <c r="A188" s="250" t="str">
        <f>'N-SEG PUB I'!B10</f>
        <v>VICTOR HERNANDEZ BRAVO</v>
      </c>
      <c r="B188" s="236" t="str">
        <f>'N-SEG PUB I'!C10</f>
        <v>SEGURIDAD PUBLICA</v>
      </c>
      <c r="C188" s="251" t="str">
        <f>'N-SEG PUB I'!D10</f>
        <v>COMANDANTE TURNO ALFA</v>
      </c>
      <c r="D188" s="252">
        <f>'N-SEG PUB I'!E10</f>
        <v>1478607303</v>
      </c>
      <c r="E188" s="253">
        <f>'N-SEG PUB I'!F10</f>
        <v>16</v>
      </c>
      <c r="F188" s="254">
        <f>'N-SEG PUB I'!G10</f>
        <v>366</v>
      </c>
      <c r="G188" s="241">
        <f>'N-SEG PUB I'!H10</f>
        <v>5856</v>
      </c>
      <c r="H188" s="241">
        <f>'N-SEG PUB I'!I10</f>
        <v>38</v>
      </c>
      <c r="I188" s="241">
        <f>'N-SEG PUB I'!J10</f>
        <v>608</v>
      </c>
      <c r="J188" s="241">
        <f>'N-SEG PUB I'!K10</f>
        <v>0</v>
      </c>
      <c r="K188" s="241">
        <f>'N-SEG PUB I'!L10</f>
        <v>0</v>
      </c>
      <c r="L188" s="241">
        <f>'N-SEG PUB I'!M10</f>
        <v>271</v>
      </c>
      <c r="M188" s="254">
        <f>'N-SEG PUB I'!N10</f>
        <v>4977</v>
      </c>
    </row>
    <row r="189" spans="1:13" ht="25.2" customHeight="1">
      <c r="A189" s="250" t="str">
        <f>'N-SEG PUB I'!B11</f>
        <v>JAVIER RAMIREZ VELAZQUEZ</v>
      </c>
      <c r="B189" s="236" t="str">
        <f>'N-SEG PUB I'!C11</f>
        <v>SEGURIDAD PUBLICA</v>
      </c>
      <c r="C189" s="251" t="str">
        <f>'N-SEG PUB I'!D11</f>
        <v>COMANDANTE TURNO BETA</v>
      </c>
      <c r="D189" s="252">
        <f>'N-SEG PUB I'!E11</f>
        <v>1476060803</v>
      </c>
      <c r="E189" s="253">
        <f>'N-SEG PUB I'!F11</f>
        <v>16</v>
      </c>
      <c r="F189" s="254">
        <f>'N-SEG PUB I'!G11</f>
        <v>366</v>
      </c>
      <c r="G189" s="241">
        <f>'N-SEG PUB I'!H11</f>
        <v>5856</v>
      </c>
      <c r="H189" s="241">
        <f>'N-SEG PUB I'!I11</f>
        <v>38</v>
      </c>
      <c r="I189" s="241">
        <f>'N-SEG PUB I'!J11</f>
        <v>608</v>
      </c>
      <c r="J189" s="241">
        <f>'N-SEG PUB I'!K11</f>
        <v>0</v>
      </c>
      <c r="K189" s="241">
        <f>'N-SEG PUB I'!L11</f>
        <v>0</v>
      </c>
      <c r="L189" s="241">
        <f>'N-SEG PUB I'!M11</f>
        <v>271</v>
      </c>
      <c r="M189" s="254">
        <f>'N-SEG PUB I'!N11</f>
        <v>4977</v>
      </c>
    </row>
    <row r="190" spans="1:13" ht="25.2" customHeight="1">
      <c r="A190" s="250" t="str">
        <f>'N-SEG PUB I'!B12</f>
        <v>RODOLFO SILVA MARTINEZ</v>
      </c>
      <c r="B190" s="236" t="str">
        <f>'N-SEG PUB I'!C12</f>
        <v>SEGURIDAD PUB.</v>
      </c>
      <c r="C190" s="251" t="str">
        <f>'N-SEG PUB I'!D12</f>
        <v>OFICIAL OPERATIVO</v>
      </c>
      <c r="D190" s="252">
        <f>'N-SEG PUB I'!E12</f>
        <v>2689046860</v>
      </c>
      <c r="E190" s="253">
        <f>'N-SEG PUB I'!F12</f>
        <v>16</v>
      </c>
      <c r="F190" s="254">
        <f>'N-SEG PUB I'!G12</f>
        <v>329</v>
      </c>
      <c r="G190" s="241">
        <f>'N-SEG PUB I'!H12</f>
        <v>5264</v>
      </c>
      <c r="H190" s="241">
        <f>'N-SEG PUB I'!I12</f>
        <v>31</v>
      </c>
      <c r="I190" s="241">
        <f>'N-SEG PUB I'!J12</f>
        <v>496</v>
      </c>
      <c r="J190" s="241">
        <f>'N-SEG PUB I'!K12</f>
        <v>0</v>
      </c>
      <c r="K190" s="241">
        <f>'N-SEG PUB I'!L12</f>
        <v>0</v>
      </c>
      <c r="L190" s="241">
        <f>'N-SEG PUB I'!M12</f>
        <v>238</v>
      </c>
      <c r="M190" s="254">
        <f>'N-SEG PUB I'!N12</f>
        <v>4530</v>
      </c>
    </row>
    <row r="191" spans="1:13" ht="25.2" customHeight="1">
      <c r="A191" s="250" t="str">
        <f>'N-SEG PUB I'!B13</f>
        <v>MIGUEL A. HERNANDEZ ELIZONDO</v>
      </c>
      <c r="B191" s="236" t="str">
        <f>'N-SEG PUB I'!C13</f>
        <v>SEGURIDAD PUB.</v>
      </c>
      <c r="C191" s="251" t="str">
        <f>'N-SEG PUB I'!D13</f>
        <v>OFICIAL OPERATIVO</v>
      </c>
      <c r="D191" s="252">
        <f>'N-SEG PUB I'!E13</f>
        <v>1226365701</v>
      </c>
      <c r="E191" s="253">
        <f>'N-SEG PUB I'!F13</f>
        <v>16</v>
      </c>
      <c r="F191" s="254">
        <f>'N-SEG PUB I'!G13</f>
        <v>329</v>
      </c>
      <c r="G191" s="241">
        <f>'N-SEG PUB I'!H13</f>
        <v>5264</v>
      </c>
      <c r="H191" s="241">
        <f>'N-SEG PUB I'!I13</f>
        <v>31</v>
      </c>
      <c r="I191" s="241">
        <f>'N-SEG PUB I'!J13</f>
        <v>496</v>
      </c>
      <c r="J191" s="241">
        <f>'N-SEG PUB I'!K13</f>
        <v>0</v>
      </c>
      <c r="K191" s="241">
        <f>'N-SEG PUB I'!L13</f>
        <v>0</v>
      </c>
      <c r="L191" s="241">
        <f>'N-SEG PUB I'!M13</f>
        <v>238</v>
      </c>
      <c r="M191" s="254">
        <f>'N-SEG PUB I'!N13</f>
        <v>4530</v>
      </c>
    </row>
    <row r="192" spans="1:13" ht="25.2" customHeight="1">
      <c r="A192" s="250" t="str">
        <f>'N-SEG PUB I'!B14</f>
        <v>MARIA ISABEL Martínez HERNANDEZ</v>
      </c>
      <c r="B192" s="236" t="str">
        <f>'N-SEG PUB I'!C14</f>
        <v>REGISTRO CIVIL</v>
      </c>
      <c r="C192" s="251" t="str">
        <f>'N-SEG PUB I'!D14</f>
        <v>SECRETARIA</v>
      </c>
      <c r="D192" s="252">
        <f>'N-SEG PUB I'!E14</f>
        <v>2649309748</v>
      </c>
      <c r="E192" s="253">
        <f>'N-SEG PUB I'!F14</f>
        <v>16</v>
      </c>
      <c r="F192" s="254">
        <f>'N-SEG PUB I'!G14</f>
        <v>220</v>
      </c>
      <c r="G192" s="241">
        <f>'N-SEG PUB I'!H14</f>
        <v>3520</v>
      </c>
      <c r="H192" s="241">
        <f>'N-SEG PUB I'!I14</f>
        <v>7</v>
      </c>
      <c r="I192" s="241">
        <f>'N-SEG PUB I'!J14</f>
        <v>112</v>
      </c>
      <c r="J192" s="241">
        <f>'N-SEG PUB I'!K14</f>
        <v>0</v>
      </c>
      <c r="K192" s="241">
        <f>'N-SEG PUB I'!L14</f>
        <v>0</v>
      </c>
      <c r="L192" s="241">
        <f>'N-SEG PUB I'!M14</f>
        <v>142</v>
      </c>
      <c r="M192" s="254">
        <f>'N-SEG PUB I'!N14</f>
        <v>3266</v>
      </c>
    </row>
    <row r="193" spans="1:13" ht="25.2" customHeight="1">
      <c r="A193" s="250" t="str">
        <f>'N-SEG PUB I'!B15</f>
        <v>LIVIER IMELDA LUPIAN MARTINEZ</v>
      </c>
      <c r="B193" s="236" t="str">
        <f>'N-SEG PUB I'!C15</f>
        <v>SEGURIDAD PUBLICA</v>
      </c>
      <c r="C193" s="251" t="str">
        <f>'N-SEG PUB I'!D15</f>
        <v>SECRETARIA</v>
      </c>
      <c r="D193" s="252">
        <f>'N-SEG PUB I'!E15</f>
        <v>1299982744</v>
      </c>
      <c r="E193" s="253">
        <f>'N-SEG PUB I'!F15</f>
        <v>16</v>
      </c>
      <c r="F193" s="254">
        <f>'N-SEG PUB I'!G15</f>
        <v>188</v>
      </c>
      <c r="G193" s="241">
        <f>'N-SEG PUB I'!H15</f>
        <v>3008</v>
      </c>
      <c r="H193" s="241">
        <f>'N-SEG PUB I'!I15</f>
        <v>4</v>
      </c>
      <c r="I193" s="241">
        <f>'N-SEG PUB I'!J15</f>
        <v>64</v>
      </c>
      <c r="J193" s="241">
        <f>'N-SEG PUB I'!K15</f>
        <v>0</v>
      </c>
      <c r="K193" s="241">
        <f>'N-SEG PUB I'!L15</f>
        <v>0</v>
      </c>
      <c r="L193" s="241">
        <f>'N-SEG PUB I'!M15</f>
        <v>142</v>
      </c>
      <c r="M193" s="254">
        <f>'N-SEG PUB I'!N15</f>
        <v>2802</v>
      </c>
    </row>
    <row r="194" spans="1:13" ht="25.2" customHeight="1">
      <c r="A194" s="250" t="str">
        <f>'N-SEG PUB I'!B16</f>
        <v>SANDRA DIAZ RAYGOZA</v>
      </c>
      <c r="B194" s="236" t="str">
        <f>'N-SEG PUB I'!C16</f>
        <v>ASILO DE ANCIANOS</v>
      </c>
      <c r="C194" s="251" t="str">
        <f>'N-SEG PUB I'!D16</f>
        <v>COCINERA</v>
      </c>
      <c r="D194" s="252">
        <f>'N-SEG PUB I'!E16</f>
        <v>0</v>
      </c>
      <c r="E194" s="253">
        <f>'N-SEG PUB I'!F16</f>
        <v>16</v>
      </c>
      <c r="F194" s="254">
        <f>'N-SEG PUB I'!G16</f>
        <v>132</v>
      </c>
      <c r="G194" s="241">
        <f>'N-SEG PUB I'!H16</f>
        <v>2112</v>
      </c>
      <c r="H194" s="241">
        <f>'N-SEG PUB I'!I16</f>
        <v>0</v>
      </c>
      <c r="I194" s="241">
        <f>'N-SEG PUB I'!J16</f>
        <v>0</v>
      </c>
      <c r="J194" s="241">
        <f>'N-SEG PUB I'!K16</f>
        <v>5</v>
      </c>
      <c r="K194" s="241">
        <f>'N-SEG PUB I'!L16</f>
        <v>80</v>
      </c>
      <c r="L194" s="241">
        <f>'N-SEG PUB I'!M16</f>
        <v>0</v>
      </c>
      <c r="M194" s="254">
        <f>'N-SEG PUB I'!N16</f>
        <v>2192</v>
      </c>
    </row>
    <row r="195" spans="1:13" ht="25.2" customHeight="1">
      <c r="A195" s="250" t="str">
        <f>'N-SEG PUB II'!B8</f>
        <v>YOLANDA  ARROYO AGUILERA</v>
      </c>
      <c r="B195" s="236" t="str">
        <f>'N-SEG PUB II'!C8</f>
        <v>SEGURIDAD PUBLICA</v>
      </c>
      <c r="C195" s="251" t="str">
        <f>'N-SEG PUB II'!D8</f>
        <v>POLICIA</v>
      </c>
      <c r="D195" s="252">
        <f>'N-SEG PUB II'!E8</f>
        <v>1228312702</v>
      </c>
      <c r="E195" s="253">
        <f>'N-SEG PUB II'!F8</f>
        <v>16</v>
      </c>
      <c r="F195" s="254">
        <f>'N-SEG PUB II'!G8</f>
        <v>310</v>
      </c>
      <c r="G195" s="241">
        <f>'N-SEG PUB II'!H8</f>
        <v>4960</v>
      </c>
      <c r="H195" s="241">
        <f>'N-SEG PUB II'!I8</f>
        <v>29</v>
      </c>
      <c r="I195" s="241">
        <f>'N-SEG PUB II'!J8</f>
        <v>464</v>
      </c>
      <c r="J195" s="241">
        <f>'N-SEG PUB II'!K8</f>
        <v>0</v>
      </c>
      <c r="K195" s="241">
        <f>'N-SEG PUB II'!L8</f>
        <v>0</v>
      </c>
      <c r="L195" s="241">
        <f>'N-SEG PUB II'!M8</f>
        <v>217</v>
      </c>
      <c r="M195" s="254">
        <f>'N-SEG PUB II'!N8</f>
        <v>4279</v>
      </c>
    </row>
    <row r="196" spans="1:13" ht="25.2" customHeight="1">
      <c r="A196" s="250" t="str">
        <f>'N-SEG PUB II'!B9</f>
        <v>PEDRO VILLA VARGAS</v>
      </c>
      <c r="B196" s="236" t="str">
        <f>'N-SEG PUB II'!C9</f>
        <v>SEGURIDAD PUBLICA</v>
      </c>
      <c r="C196" s="251" t="str">
        <f>'N-SEG PUB II'!D9</f>
        <v>POLICIA</v>
      </c>
      <c r="D196" s="252">
        <f>'N-SEG PUB II'!E9</f>
        <v>1162426854</v>
      </c>
      <c r="E196" s="253">
        <f>'N-SEG PUB II'!F9</f>
        <v>16</v>
      </c>
      <c r="F196" s="254">
        <f>'N-SEG PUB II'!G9</f>
        <v>310</v>
      </c>
      <c r="G196" s="241">
        <f>'N-SEG PUB II'!H9</f>
        <v>4960</v>
      </c>
      <c r="H196" s="241">
        <f>'N-SEG PUB II'!I9</f>
        <v>29</v>
      </c>
      <c r="I196" s="241">
        <f>'N-SEG PUB II'!J9</f>
        <v>464</v>
      </c>
      <c r="J196" s="241">
        <f>'N-SEG PUB II'!K9</f>
        <v>0</v>
      </c>
      <c r="K196" s="241">
        <f>'N-SEG PUB II'!L9</f>
        <v>0</v>
      </c>
      <c r="L196" s="241">
        <f>'N-SEG PUB II'!M9</f>
        <v>217</v>
      </c>
      <c r="M196" s="254">
        <f>'N-SEG PUB II'!N9</f>
        <v>4279</v>
      </c>
    </row>
    <row r="197" spans="1:13" ht="25.2" customHeight="1">
      <c r="A197" s="250" t="str">
        <f>'N-SEG PUB II'!B10</f>
        <v>ERIBERTO DELGADILLO VAZQUEZ</v>
      </c>
      <c r="B197" s="236" t="str">
        <f>'N-SEG PUB II'!C10</f>
        <v>SEGURIDAD PUBLICA</v>
      </c>
      <c r="C197" s="251" t="str">
        <f>'N-SEG PUB II'!D10</f>
        <v>POLICIA</v>
      </c>
      <c r="D197" s="252">
        <f>'N-SEG PUB II'!E10</f>
        <v>1427353367</v>
      </c>
      <c r="E197" s="253">
        <f>'N-SEG PUB II'!F10</f>
        <v>16</v>
      </c>
      <c r="F197" s="254">
        <f>'N-SEG PUB II'!G10</f>
        <v>310</v>
      </c>
      <c r="G197" s="241">
        <f>'N-SEG PUB II'!H10</f>
        <v>4960</v>
      </c>
      <c r="H197" s="241">
        <f>'N-SEG PUB II'!I10</f>
        <v>29</v>
      </c>
      <c r="I197" s="241">
        <f>'N-SEG PUB II'!J10</f>
        <v>464</v>
      </c>
      <c r="J197" s="241">
        <f>'N-SEG PUB II'!K10</f>
        <v>0</v>
      </c>
      <c r="K197" s="241">
        <f>'N-SEG PUB II'!L10</f>
        <v>0</v>
      </c>
      <c r="L197" s="241">
        <f>'N-SEG PUB II'!M10</f>
        <v>217</v>
      </c>
      <c r="M197" s="254">
        <f>'N-SEG PUB II'!N10</f>
        <v>4279</v>
      </c>
    </row>
    <row r="198" spans="1:13" ht="25.2" customHeight="1">
      <c r="A198" s="250" t="str">
        <f>'N-SEG PUB II'!B11</f>
        <v>JESUS CEJA GOMEZ</v>
      </c>
      <c r="B198" s="236" t="str">
        <f>'N-SEG PUB II'!C11</f>
        <v>SEGURIDAD PUBLICA</v>
      </c>
      <c r="C198" s="251" t="str">
        <f>'N-SEG PUB II'!D11</f>
        <v>POLICIA</v>
      </c>
      <c r="D198" s="252">
        <f>'N-SEG PUB II'!E11</f>
        <v>2758133948</v>
      </c>
      <c r="E198" s="253">
        <f>'N-SEG PUB II'!F11</f>
        <v>16</v>
      </c>
      <c r="F198" s="254">
        <f>'N-SEG PUB II'!G11</f>
        <v>310</v>
      </c>
      <c r="G198" s="241">
        <f>'N-SEG PUB II'!H11</f>
        <v>4960</v>
      </c>
      <c r="H198" s="241">
        <f>'N-SEG PUB II'!I11</f>
        <v>29</v>
      </c>
      <c r="I198" s="241">
        <f>'N-SEG PUB II'!J11</f>
        <v>464</v>
      </c>
      <c r="J198" s="241">
        <f>'N-SEG PUB II'!K11</f>
        <v>0</v>
      </c>
      <c r="K198" s="241">
        <f>'N-SEG PUB II'!L11</f>
        <v>0</v>
      </c>
      <c r="L198" s="241">
        <f>'N-SEG PUB II'!M11</f>
        <v>217</v>
      </c>
      <c r="M198" s="254">
        <f>'N-SEG PUB II'!N11</f>
        <v>4279</v>
      </c>
    </row>
    <row r="199" spans="1:13" ht="25.2" customHeight="1">
      <c r="A199" s="250" t="str">
        <f>'N-SEG PUB II'!B12</f>
        <v>JAIME VALDOVINOS MADRIZ</v>
      </c>
      <c r="B199" s="236" t="str">
        <f>'N-SEG PUB II'!C12</f>
        <v>SEGURIDAD PUBLICA</v>
      </c>
      <c r="C199" s="251" t="str">
        <f>'N-SEG PUB II'!D12</f>
        <v>POLICIA</v>
      </c>
      <c r="D199" s="252">
        <f>'N-SEG PUB II'!E12</f>
        <v>2758133913</v>
      </c>
      <c r="E199" s="253">
        <f>'N-SEG PUB II'!F12</f>
        <v>16</v>
      </c>
      <c r="F199" s="254">
        <f>'N-SEG PUB II'!G12</f>
        <v>310</v>
      </c>
      <c r="G199" s="241">
        <f>'N-SEG PUB II'!H12</f>
        <v>4960</v>
      </c>
      <c r="H199" s="241">
        <f>'N-SEG PUB II'!I12</f>
        <v>29</v>
      </c>
      <c r="I199" s="241">
        <f>'N-SEG PUB II'!J12</f>
        <v>464</v>
      </c>
      <c r="J199" s="241">
        <f>'N-SEG PUB II'!K12</f>
        <v>0</v>
      </c>
      <c r="K199" s="241">
        <f>'N-SEG PUB II'!L12</f>
        <v>0</v>
      </c>
      <c r="L199" s="241">
        <f>'N-SEG PUB II'!M12</f>
        <v>217</v>
      </c>
      <c r="M199" s="254">
        <f>'N-SEG PUB II'!N12</f>
        <v>4279</v>
      </c>
    </row>
    <row r="200" spans="1:13" ht="25.2" customHeight="1">
      <c r="A200" s="250" t="str">
        <f>'N-SEG PUB II'!B13</f>
        <v>DELIA ESTRADA RIOS</v>
      </c>
      <c r="B200" s="236" t="str">
        <f>'N-SEG PUB II'!C13</f>
        <v>SEGURIDAD PUBLICA</v>
      </c>
      <c r="C200" s="251" t="str">
        <f>'N-SEG PUB II'!D13</f>
        <v>POLICIA</v>
      </c>
      <c r="D200" s="252">
        <f>'N-SEG PUB II'!E13</f>
        <v>2758133905</v>
      </c>
      <c r="E200" s="253">
        <f>'N-SEG PUB II'!F13</f>
        <v>16</v>
      </c>
      <c r="F200" s="254">
        <f>'N-SEG PUB II'!G13</f>
        <v>310</v>
      </c>
      <c r="G200" s="241">
        <f>'N-SEG PUB II'!H13</f>
        <v>4960</v>
      </c>
      <c r="H200" s="241">
        <f>'N-SEG PUB II'!I13</f>
        <v>29</v>
      </c>
      <c r="I200" s="241">
        <f>'N-SEG PUB II'!J13</f>
        <v>464</v>
      </c>
      <c r="J200" s="241">
        <f>'N-SEG PUB II'!K13</f>
        <v>0</v>
      </c>
      <c r="K200" s="241">
        <f>'N-SEG PUB II'!L13</f>
        <v>0</v>
      </c>
      <c r="L200" s="241">
        <f>'N-SEG PUB II'!M13</f>
        <v>217</v>
      </c>
      <c r="M200" s="254">
        <f>'N-SEG PUB II'!N13</f>
        <v>4279</v>
      </c>
    </row>
    <row r="201" spans="1:13" ht="25.2" customHeight="1">
      <c r="A201" s="250" t="str">
        <f>'N-SEG PUB II'!B14</f>
        <v>RAFAEL CEJA MADRIZ</v>
      </c>
      <c r="B201" s="236" t="str">
        <f>'N-SEG PUB II'!C14</f>
        <v>SEGURIDAD PUBLICA</v>
      </c>
      <c r="C201" s="251" t="str">
        <f>'N-SEG PUB II'!D14</f>
        <v>POLICIA</v>
      </c>
      <c r="D201" s="252">
        <f>'N-SEG PUB II'!E14</f>
        <v>2758133816</v>
      </c>
      <c r="E201" s="253">
        <f>'N-SEG PUB II'!F14</f>
        <v>16</v>
      </c>
      <c r="F201" s="254">
        <f>'N-SEG PUB II'!G14</f>
        <v>310</v>
      </c>
      <c r="G201" s="241">
        <f>'N-SEG PUB II'!H14</f>
        <v>4960</v>
      </c>
      <c r="H201" s="241">
        <f>'N-SEG PUB II'!I14</f>
        <v>29</v>
      </c>
      <c r="I201" s="241">
        <f>'N-SEG PUB II'!J14</f>
        <v>464</v>
      </c>
      <c r="J201" s="241">
        <f>'N-SEG PUB II'!K14</f>
        <v>0</v>
      </c>
      <c r="K201" s="241">
        <f>'N-SEG PUB II'!L14</f>
        <v>0</v>
      </c>
      <c r="L201" s="241">
        <f>'N-SEG PUB II'!M14</f>
        <v>217</v>
      </c>
      <c r="M201" s="254">
        <f>'N-SEG PUB II'!N14</f>
        <v>4279</v>
      </c>
    </row>
    <row r="202" spans="1:13" ht="25.2" customHeight="1">
      <c r="A202" s="250" t="str">
        <f>'N-SEG PUB II'!B15</f>
        <v>MANUEL VICTORIA PLASENCIA</v>
      </c>
      <c r="B202" s="236" t="str">
        <f>'N-SEG PUB II'!C15</f>
        <v>SEGURIDAD PUBLICA</v>
      </c>
      <c r="C202" s="251" t="str">
        <f>'N-SEG PUB II'!D15</f>
        <v>POLICIA</v>
      </c>
      <c r="D202" s="252">
        <f>'N-SEG PUB II'!E15</f>
        <v>2758132119</v>
      </c>
      <c r="E202" s="253">
        <f>'N-SEG PUB II'!F15</f>
        <v>16</v>
      </c>
      <c r="F202" s="254">
        <f>'N-SEG PUB II'!G15</f>
        <v>310</v>
      </c>
      <c r="G202" s="241">
        <f>'N-SEG PUB II'!H15</f>
        <v>4960</v>
      </c>
      <c r="H202" s="241">
        <f>'N-SEG PUB II'!I15</f>
        <v>29</v>
      </c>
      <c r="I202" s="241">
        <f>'N-SEG PUB II'!J15</f>
        <v>464</v>
      </c>
      <c r="J202" s="241">
        <f>'N-SEG PUB II'!K15</f>
        <v>0</v>
      </c>
      <c r="K202" s="241">
        <f>'N-SEG PUB II'!L15</f>
        <v>0</v>
      </c>
      <c r="L202" s="241">
        <f>'N-SEG PUB II'!M15</f>
        <v>217</v>
      </c>
      <c r="M202" s="254">
        <f>'N-SEG PUB II'!N15</f>
        <v>4279</v>
      </c>
    </row>
    <row r="203" spans="1:13" ht="25.2" customHeight="1">
      <c r="A203" s="250" t="str">
        <f>'N-SEG PUB II'!B16</f>
        <v>MARIO CHAVARRIA PULIDO</v>
      </c>
      <c r="B203" s="236" t="str">
        <f>'N-SEG PUB II'!C16</f>
        <v>SEGURIDAD PUBLICA</v>
      </c>
      <c r="C203" s="251" t="str">
        <f>'N-SEG PUB II'!D16</f>
        <v>POLICIA</v>
      </c>
      <c r="D203" s="252">
        <f>'N-SEG PUB II'!E16</f>
        <v>2758132100</v>
      </c>
      <c r="E203" s="253">
        <f>'N-SEG PUB II'!F16</f>
        <v>16</v>
      </c>
      <c r="F203" s="254">
        <f>'N-SEG PUB II'!G16</f>
        <v>310</v>
      </c>
      <c r="G203" s="241">
        <f>'N-SEG PUB II'!H16</f>
        <v>4960</v>
      </c>
      <c r="H203" s="241">
        <f>'N-SEG PUB II'!I16</f>
        <v>29</v>
      </c>
      <c r="I203" s="241">
        <f>'N-SEG PUB II'!J16</f>
        <v>464</v>
      </c>
      <c r="J203" s="241">
        <f>'N-SEG PUB II'!K16</f>
        <v>0</v>
      </c>
      <c r="K203" s="241">
        <f>'N-SEG PUB II'!L16</f>
        <v>0</v>
      </c>
      <c r="L203" s="241">
        <f>'N-SEG PUB II'!M16</f>
        <v>217</v>
      </c>
      <c r="M203" s="254">
        <f>'N-SEG PUB II'!N16</f>
        <v>4279</v>
      </c>
    </row>
    <row r="204" spans="1:13" ht="25.2" customHeight="1">
      <c r="A204" s="250" t="str">
        <f>'N-SEG PUB III'!B8</f>
        <v>EZEQUIEL HERNANDEZ BRAVO</v>
      </c>
      <c r="B204" s="255" t="str">
        <f>'N-SEG PUB III'!C8</f>
        <v>SEGURIDAD PUBLICA</v>
      </c>
      <c r="C204" s="255" t="str">
        <f>'N-SEG PUB III'!D8</f>
        <v>POLICIA</v>
      </c>
      <c r="D204" s="250">
        <f>'N-SEG PUB III'!E8</f>
        <v>2758132097</v>
      </c>
      <c r="E204" s="250">
        <f>'N-SEG PUB III'!F8</f>
        <v>16</v>
      </c>
      <c r="F204" s="254">
        <f>'N-SEG PUB III'!G8</f>
        <v>310</v>
      </c>
      <c r="G204" s="241">
        <f>'N-SEG PUB III'!H8</f>
        <v>4960</v>
      </c>
      <c r="H204" s="241">
        <f>'N-SEG PUB III'!I8</f>
        <v>29</v>
      </c>
      <c r="I204" s="241">
        <f>'N-SEG PUB III'!J8</f>
        <v>464</v>
      </c>
      <c r="J204" s="241">
        <f>'N-SEG PUB III'!K8</f>
        <v>0</v>
      </c>
      <c r="K204" s="241">
        <f>'N-SEG PUB III'!L8</f>
        <v>0</v>
      </c>
      <c r="L204" s="241">
        <f>'N-SEG PUB III'!M8</f>
        <v>217</v>
      </c>
      <c r="M204" s="241">
        <f>'N-SEG PUB III'!N8</f>
        <v>4279</v>
      </c>
    </row>
    <row r="205" spans="1:13" ht="25.2" customHeight="1">
      <c r="A205" s="250" t="str">
        <f>'N-SEG PUB III'!B9</f>
        <v>JULIETA B. MORALES QUINTERO</v>
      </c>
      <c r="B205" s="255" t="str">
        <f>'N-SEG PUB III'!C9</f>
        <v>SEGURIDAD PUB.</v>
      </c>
      <c r="C205" s="255" t="str">
        <f>'N-SEG PUB III'!D9</f>
        <v>POLICIA</v>
      </c>
      <c r="D205" s="250">
        <f>'N-SEG PUB III'!E9</f>
        <v>2758131775</v>
      </c>
      <c r="E205" s="250">
        <f>'N-SEG PUB III'!F9</f>
        <v>16</v>
      </c>
      <c r="F205" s="254">
        <f>'N-SEG PUB III'!G9</f>
        <v>310</v>
      </c>
      <c r="G205" s="241">
        <f>'N-SEG PUB III'!H9</f>
        <v>4960</v>
      </c>
      <c r="H205" s="241">
        <f>'N-SEG PUB III'!I9</f>
        <v>29</v>
      </c>
      <c r="I205" s="241">
        <f>'N-SEG PUB III'!J9</f>
        <v>464</v>
      </c>
      <c r="J205" s="241">
        <f>'N-SEG PUB III'!K9</f>
        <v>0</v>
      </c>
      <c r="K205" s="241">
        <f>'N-SEG PUB III'!L9</f>
        <v>0</v>
      </c>
      <c r="L205" s="241">
        <f>'N-SEG PUB III'!M9</f>
        <v>217</v>
      </c>
      <c r="M205" s="241">
        <f>'N-SEG PUB III'!N9</f>
        <v>4279</v>
      </c>
    </row>
    <row r="206" spans="1:13" ht="25.2" customHeight="1">
      <c r="A206" s="250" t="str">
        <f>'N-SEG PUB III'!B10</f>
        <v>ROBERTO ESCOTO PEREZ</v>
      </c>
      <c r="B206" s="255" t="str">
        <f>'N-SEG PUB III'!C10</f>
        <v>SEGURIDAD PUB.</v>
      </c>
      <c r="C206" s="255" t="str">
        <f>'N-SEG PUB III'!D10</f>
        <v>POLICIA</v>
      </c>
      <c r="D206" s="250">
        <f>'N-SEG PUB III'!E10</f>
        <v>2909248625</v>
      </c>
      <c r="E206" s="250">
        <f>'N-SEG PUB III'!F10</f>
        <v>16</v>
      </c>
      <c r="F206" s="254">
        <f>'N-SEG PUB III'!G10</f>
        <v>310</v>
      </c>
      <c r="G206" s="241">
        <f>'N-SEG PUB III'!H10</f>
        <v>4960</v>
      </c>
      <c r="H206" s="241">
        <f>'N-SEG PUB III'!I10</f>
        <v>29</v>
      </c>
      <c r="I206" s="241">
        <f>'N-SEG PUB III'!J10</f>
        <v>464</v>
      </c>
      <c r="J206" s="241">
        <f>'N-SEG PUB III'!K10</f>
        <v>0</v>
      </c>
      <c r="K206" s="241">
        <f>'N-SEG PUB III'!L10</f>
        <v>0</v>
      </c>
      <c r="L206" s="241">
        <f>'N-SEG PUB III'!M10</f>
        <v>217</v>
      </c>
      <c r="M206" s="241">
        <f>'N-SEG PUB III'!N10</f>
        <v>4279</v>
      </c>
    </row>
    <row r="207" spans="1:13" ht="25.2" customHeight="1">
      <c r="A207" s="250" t="str">
        <f>'N-SEG PUB III'!B11</f>
        <v>FRANCISCO SANTILLAN PULIDO</v>
      </c>
      <c r="B207" s="255" t="str">
        <f>'N-SEG PUB III'!C11</f>
        <v>SEGURIDAD PUB.</v>
      </c>
      <c r="C207" s="255" t="str">
        <f>'N-SEG PUB III'!D11</f>
        <v>POLICIA</v>
      </c>
      <c r="D207" s="250">
        <f>'N-SEG PUB III'!E11</f>
        <v>2758131767</v>
      </c>
      <c r="E207" s="250">
        <f>'N-SEG PUB III'!F11</f>
        <v>16</v>
      </c>
      <c r="F207" s="254">
        <f>'N-SEG PUB III'!G11</f>
        <v>310</v>
      </c>
      <c r="G207" s="241">
        <f>'N-SEG PUB III'!H11</f>
        <v>4960</v>
      </c>
      <c r="H207" s="241">
        <f>'N-SEG PUB III'!I11</f>
        <v>29</v>
      </c>
      <c r="I207" s="241">
        <f>'N-SEG PUB III'!J11</f>
        <v>464</v>
      </c>
      <c r="J207" s="241">
        <f>'N-SEG PUB III'!K11</f>
        <v>0</v>
      </c>
      <c r="K207" s="241">
        <f>'N-SEG PUB III'!L11</f>
        <v>0</v>
      </c>
      <c r="L207" s="241">
        <f>'N-SEG PUB III'!M11</f>
        <v>217</v>
      </c>
      <c r="M207" s="241">
        <f>'N-SEG PUB III'!N11</f>
        <v>4279</v>
      </c>
    </row>
    <row r="208" spans="1:13" ht="25.2" customHeight="1">
      <c r="A208" s="250" t="str">
        <f>'N-SEG PUB III'!B12</f>
        <v>PABLO OMAR OROZCO CONTRERAS</v>
      </c>
      <c r="B208" s="255" t="str">
        <f>'N-SEG PUB III'!C12</f>
        <v>SEGURIDAD PUB.</v>
      </c>
      <c r="C208" s="255" t="str">
        <f>'N-SEG PUB III'!D12</f>
        <v>POLICIA</v>
      </c>
      <c r="D208" s="250">
        <f>'N-SEG PUB III'!E12</f>
        <v>2758131708</v>
      </c>
      <c r="E208" s="250">
        <f>'N-SEG PUB III'!F12</f>
        <v>16</v>
      </c>
      <c r="F208" s="254">
        <f>'N-SEG PUB III'!G12</f>
        <v>310</v>
      </c>
      <c r="G208" s="241">
        <f>'N-SEG PUB III'!H12</f>
        <v>4960</v>
      </c>
      <c r="H208" s="241">
        <f>'N-SEG PUB III'!I12</f>
        <v>29</v>
      </c>
      <c r="I208" s="241">
        <f>'N-SEG PUB III'!J12</f>
        <v>464</v>
      </c>
      <c r="J208" s="241">
        <f>'N-SEG PUB III'!K12</f>
        <v>0</v>
      </c>
      <c r="K208" s="241">
        <f>'N-SEG PUB III'!L12</f>
        <v>0</v>
      </c>
      <c r="L208" s="241">
        <f>'N-SEG PUB III'!M12</f>
        <v>217</v>
      </c>
      <c r="M208" s="241">
        <f>'N-SEG PUB III'!N12</f>
        <v>4279</v>
      </c>
    </row>
    <row r="209" spans="1:13" ht="25.2" customHeight="1">
      <c r="A209" s="250" t="str">
        <f>'N-SEG PUB III'!B13</f>
        <v>JOSE MANUEL OROZCO CONTRERAS</v>
      </c>
      <c r="B209" s="255" t="str">
        <f>'N-SEG PUB III'!C13</f>
        <v>SEGURIDAD PUB.</v>
      </c>
      <c r="C209" s="255" t="str">
        <f>'N-SEG PUB III'!D13</f>
        <v>POLICIA</v>
      </c>
      <c r="D209" s="250">
        <f>'N-SEG PUB III'!E13</f>
        <v>0</v>
      </c>
      <c r="E209" s="250">
        <f>'N-SEG PUB III'!F13</f>
        <v>16</v>
      </c>
      <c r="F209" s="254">
        <f>'N-SEG PUB III'!G13</f>
        <v>310</v>
      </c>
      <c r="G209" s="241">
        <f>'N-SEG PUB III'!H13</f>
        <v>4960</v>
      </c>
      <c r="H209" s="241">
        <f>'N-SEG PUB III'!I13</f>
        <v>29</v>
      </c>
      <c r="I209" s="241">
        <f>'N-SEG PUB III'!J13</f>
        <v>464</v>
      </c>
      <c r="J209" s="241">
        <f>'N-SEG PUB III'!K13</f>
        <v>0</v>
      </c>
      <c r="K209" s="241">
        <f>'N-SEG PUB III'!L13</f>
        <v>0</v>
      </c>
      <c r="L209" s="241">
        <f>'N-SEG PUB III'!M13</f>
        <v>217</v>
      </c>
      <c r="M209" s="241">
        <f>'N-SEG PUB III'!N13</f>
        <v>4279</v>
      </c>
    </row>
    <row r="210" spans="1:13" ht="25.2" customHeight="1">
      <c r="A210" s="250" t="str">
        <f>'N-SEG PUB III'!B14</f>
        <v>JORGE ARMANDO PICHARDO VALDOVINOS</v>
      </c>
      <c r="B210" s="255" t="str">
        <f>'N-SEG PUB III'!C14</f>
        <v>SEGURIDAD PUB.</v>
      </c>
      <c r="C210" s="255" t="str">
        <f>'N-SEG PUB III'!D14</f>
        <v>POLICIA</v>
      </c>
      <c r="D210" s="250">
        <f>'N-SEG PUB III'!E14</f>
        <v>2758130841</v>
      </c>
      <c r="E210" s="250">
        <f>'N-SEG PUB III'!F14</f>
        <v>16</v>
      </c>
      <c r="F210" s="254">
        <f>'N-SEG PUB III'!G14</f>
        <v>310</v>
      </c>
      <c r="G210" s="241">
        <f>'N-SEG PUB III'!H14</f>
        <v>4960</v>
      </c>
      <c r="H210" s="241">
        <f>'N-SEG PUB III'!I14</f>
        <v>29</v>
      </c>
      <c r="I210" s="241">
        <f>'N-SEG PUB III'!J14</f>
        <v>464</v>
      </c>
      <c r="J210" s="241">
        <f>'N-SEG PUB III'!K14</f>
        <v>0</v>
      </c>
      <c r="K210" s="241">
        <f>'N-SEG PUB III'!L14</f>
        <v>0</v>
      </c>
      <c r="L210" s="241">
        <f>'N-SEG PUB III'!M14</f>
        <v>217</v>
      </c>
      <c r="M210" s="241">
        <f>'N-SEG PUB III'!N14</f>
        <v>4279</v>
      </c>
    </row>
    <row r="211" spans="1:13" ht="25.2" customHeight="1">
      <c r="A211" s="256" t="str">
        <f>'N-SEG PUB III'!B15</f>
        <v>ALEJANDRO RAFAEL ORTEGA VALENCIA</v>
      </c>
      <c r="B211" s="257" t="str">
        <f>'N-SEG PUB III'!C15</f>
        <v>SEGURIDAD PUB.</v>
      </c>
      <c r="C211" s="257" t="str">
        <f>'N-SEG PUB III'!D15</f>
        <v>POLICIA</v>
      </c>
      <c r="D211" s="334">
        <f>'N-SEG PUB III'!E15</f>
        <v>2857478534</v>
      </c>
      <c r="E211" s="334">
        <f>'N-SEG PUB III'!F15</f>
        <v>16</v>
      </c>
      <c r="F211" s="254">
        <f>'N-SEG PUB III'!G15</f>
        <v>310</v>
      </c>
      <c r="G211" s="241">
        <f>'N-SEG PUB III'!H15</f>
        <v>4960</v>
      </c>
      <c r="H211" s="241">
        <f>'N-SEG PUB III'!I15</f>
        <v>29</v>
      </c>
      <c r="I211" s="241">
        <f>'N-SEG PUB III'!J15</f>
        <v>464</v>
      </c>
      <c r="J211" s="241">
        <f>'N-SEG PUB III'!K15</f>
        <v>0</v>
      </c>
      <c r="K211" s="241">
        <f>'N-SEG PUB III'!L15</f>
        <v>0</v>
      </c>
      <c r="L211" s="241">
        <f>'N-SEG PUB III'!M15</f>
        <v>217</v>
      </c>
      <c r="M211" s="241">
        <f>'N-SEG PUB III'!N15</f>
        <v>4279</v>
      </c>
    </row>
    <row r="212" spans="1:13" ht="25.2" customHeight="1">
      <c r="A212" s="250" t="str">
        <f>'N-SEG PUBIV'!B8</f>
        <v>JOSE DE JESUS VALENCIA VILLA</v>
      </c>
      <c r="B212" s="236" t="str">
        <f>'N-SEG PUBIV'!C8</f>
        <v>SEGURIDAD PUB.</v>
      </c>
      <c r="C212" s="236" t="str">
        <f>'N-SEG PUBIV'!D8</f>
        <v>POLICIA</v>
      </c>
      <c r="D212" s="250">
        <f>'N-SEG PUBIV'!E8</f>
        <v>2758131627</v>
      </c>
      <c r="E212" s="250">
        <f>'N-SEG PUBIV'!F8</f>
        <v>16</v>
      </c>
      <c r="F212" s="254">
        <f>'N-SEG PUBIV'!G8</f>
        <v>310</v>
      </c>
      <c r="G212" s="241">
        <f>'N-SEG PUBIV'!H8</f>
        <v>4960</v>
      </c>
      <c r="H212" s="241">
        <f>'N-SEG PUBIV'!I8</f>
        <v>29</v>
      </c>
      <c r="I212" s="241">
        <f>'N-SEG PUBIV'!J8</f>
        <v>464</v>
      </c>
      <c r="J212" s="241">
        <f>'N-SEG PUBIV'!K8</f>
        <v>0</v>
      </c>
      <c r="K212" s="241">
        <f>'N-SEG PUBIV'!L8</f>
        <v>0</v>
      </c>
      <c r="L212" s="241">
        <f>'N-SEG PUBIV'!M8</f>
        <v>217</v>
      </c>
      <c r="M212" s="241">
        <f>'N-SEG PUBIV'!N8</f>
        <v>4279</v>
      </c>
    </row>
    <row r="213" spans="1:13" ht="25.2" customHeight="1">
      <c r="A213" s="250" t="str">
        <f>'N-SEG PUBIV'!B9</f>
        <v>LEODORO HERNANDEZ ELIZONDO</v>
      </c>
      <c r="B213" s="236" t="str">
        <f>'N-SEG PUBIV'!C9</f>
        <v>SEGURIDAD PUB.</v>
      </c>
      <c r="C213" s="236" t="str">
        <f>'N-SEG PUBIV'!D9</f>
        <v>POLICIA</v>
      </c>
      <c r="D213" s="250">
        <f>'N-SEG PUBIV'!E9</f>
        <v>2758131619</v>
      </c>
      <c r="E213" s="250">
        <f>'N-SEG PUBIV'!F9</f>
        <v>16</v>
      </c>
      <c r="F213" s="254">
        <f>'N-SEG PUBIV'!G9</f>
        <v>310</v>
      </c>
      <c r="G213" s="241">
        <f>'N-SEG PUBIV'!H9</f>
        <v>4960</v>
      </c>
      <c r="H213" s="241">
        <f>'N-SEG PUBIV'!I9</f>
        <v>29</v>
      </c>
      <c r="I213" s="241">
        <f>'N-SEG PUBIV'!J9</f>
        <v>464</v>
      </c>
      <c r="J213" s="241">
        <f>'N-SEG PUBIV'!K9</f>
        <v>0</v>
      </c>
      <c r="K213" s="241">
        <f>'N-SEG PUBIV'!L9</f>
        <v>0</v>
      </c>
      <c r="L213" s="241">
        <f>'N-SEG PUBIV'!M9</f>
        <v>217</v>
      </c>
      <c r="M213" s="241">
        <f>'N-SEG PUBIV'!N9</f>
        <v>4279</v>
      </c>
    </row>
    <row r="214" spans="1:13" ht="25.2" customHeight="1">
      <c r="A214" s="250" t="str">
        <f>'N-SEG PUBIV'!B10</f>
        <v>AGUSTIN MADRIZ VALENCIA</v>
      </c>
      <c r="B214" s="236" t="str">
        <f>'N-SEG PUBIV'!C10</f>
        <v>SEGURIDAD PUB.</v>
      </c>
      <c r="C214" s="236" t="str">
        <f>'N-SEG PUBIV'!D10</f>
        <v>POLICIA</v>
      </c>
      <c r="D214" s="250">
        <f>'N-SEG PUBIV'!E10</f>
        <v>1460423645</v>
      </c>
      <c r="E214" s="250">
        <f>'N-SEG PUBIV'!F10</f>
        <v>16</v>
      </c>
      <c r="F214" s="254">
        <f>'N-SEG PUBIV'!G10</f>
        <v>310</v>
      </c>
      <c r="G214" s="241">
        <f>'N-SEG PUBIV'!H10</f>
        <v>4960</v>
      </c>
      <c r="H214" s="241">
        <f>'N-SEG PUBIV'!I10</f>
        <v>29</v>
      </c>
      <c r="I214" s="241">
        <f>'N-SEG PUBIV'!J10</f>
        <v>464</v>
      </c>
      <c r="J214" s="241">
        <f>'N-SEG PUBIV'!K10</f>
        <v>0</v>
      </c>
      <c r="K214" s="241">
        <f>'N-SEG PUBIV'!L10</f>
        <v>0</v>
      </c>
      <c r="L214" s="241">
        <f>'N-SEG PUBIV'!M10</f>
        <v>217</v>
      </c>
      <c r="M214" s="241">
        <f>'N-SEG PUBIV'!N10</f>
        <v>4279</v>
      </c>
    </row>
    <row r="215" spans="1:13" ht="25.2" customHeight="1">
      <c r="A215" s="250" t="str">
        <f>'N-SEG PUBIV'!B11</f>
        <v>J. ANTONIO BUENROSTRO CANO</v>
      </c>
      <c r="B215" s="236" t="str">
        <f>'N-SEG PUBIV'!C11</f>
        <v>SEGURIDAD PUB.</v>
      </c>
      <c r="C215" s="236" t="str">
        <f>'N-SEG PUBIV'!D11</f>
        <v>POLICIA</v>
      </c>
      <c r="D215" s="250">
        <f>'N-SEG PUBIV'!E11</f>
        <v>2758131554</v>
      </c>
      <c r="E215" s="250">
        <f>'N-SEG PUBIV'!F11</f>
        <v>16</v>
      </c>
      <c r="F215" s="254">
        <f>'N-SEG PUBIV'!G11</f>
        <v>310</v>
      </c>
      <c r="G215" s="241">
        <f>'N-SEG PUBIV'!H11</f>
        <v>4960</v>
      </c>
      <c r="H215" s="241">
        <f>'N-SEG PUBIV'!I11</f>
        <v>29</v>
      </c>
      <c r="I215" s="241">
        <f>'N-SEG PUBIV'!J11</f>
        <v>464</v>
      </c>
      <c r="J215" s="241">
        <f>'N-SEG PUBIV'!K11</f>
        <v>0</v>
      </c>
      <c r="K215" s="241">
        <f>'N-SEG PUBIV'!L11</f>
        <v>0</v>
      </c>
      <c r="L215" s="241">
        <f>'N-SEG PUBIV'!M11</f>
        <v>217</v>
      </c>
      <c r="M215" s="241">
        <f>'N-SEG PUBIV'!N11</f>
        <v>4279</v>
      </c>
    </row>
    <row r="216" spans="1:13" ht="25.2" customHeight="1">
      <c r="A216" s="250" t="str">
        <f>'N-SEG PUBIV'!B12</f>
        <v>JOSE VICTORIA PLASENCIA</v>
      </c>
      <c r="B216" s="236" t="str">
        <f>'N-SEG PUBIV'!C12</f>
        <v>SEGURIDAD PUB.</v>
      </c>
      <c r="C216" s="236" t="str">
        <f>'N-SEG PUBIV'!D12</f>
        <v>POLICIA</v>
      </c>
      <c r="D216" s="250">
        <f>'N-SEG PUBIV'!E12</f>
        <v>2758131511</v>
      </c>
      <c r="E216" s="250">
        <f>'N-SEG PUBIV'!F12</f>
        <v>16</v>
      </c>
      <c r="F216" s="254">
        <f>'N-SEG PUBIV'!G12</f>
        <v>310</v>
      </c>
      <c r="G216" s="241">
        <f>'N-SEG PUBIV'!H12</f>
        <v>4960</v>
      </c>
      <c r="H216" s="241">
        <f>'N-SEG PUBIV'!I12</f>
        <v>29</v>
      </c>
      <c r="I216" s="241">
        <f>'N-SEG PUBIV'!J12</f>
        <v>464</v>
      </c>
      <c r="J216" s="241">
        <f>'N-SEG PUBIV'!K12</f>
        <v>0</v>
      </c>
      <c r="K216" s="241">
        <f>'N-SEG PUBIV'!L12</f>
        <v>0</v>
      </c>
      <c r="L216" s="241">
        <f>'N-SEG PUBIV'!M12</f>
        <v>217</v>
      </c>
      <c r="M216" s="241">
        <f>'N-SEG PUBIV'!N12</f>
        <v>4279</v>
      </c>
    </row>
    <row r="217" spans="1:13" ht="25.2" customHeight="1">
      <c r="A217" s="250" t="str">
        <f>'N-SEG PUBIV'!B13</f>
        <v>SERVANDO PICHARDO ROMERO</v>
      </c>
      <c r="B217" s="236" t="str">
        <f>'N-SEG PUBIV'!C13</f>
        <v>SEGURIDAD PUB.</v>
      </c>
      <c r="C217" s="236" t="str">
        <f>'N-SEG PUBIV'!D13</f>
        <v>POLICIA</v>
      </c>
      <c r="D217" s="250">
        <f>'N-SEG PUBIV'!E13</f>
        <v>2870071188</v>
      </c>
      <c r="E217" s="250">
        <f>'N-SEG PUBIV'!F13</f>
        <v>16</v>
      </c>
      <c r="F217" s="254">
        <f>'N-SEG PUBIV'!G13</f>
        <v>310</v>
      </c>
      <c r="G217" s="241">
        <f>'N-SEG PUBIV'!H13</f>
        <v>4960</v>
      </c>
      <c r="H217" s="241">
        <f>'N-SEG PUBIV'!I13</f>
        <v>29</v>
      </c>
      <c r="I217" s="241">
        <f>'N-SEG PUBIV'!J13</f>
        <v>464</v>
      </c>
      <c r="J217" s="241">
        <f>'N-SEG PUBIV'!K13</f>
        <v>0</v>
      </c>
      <c r="K217" s="241">
        <f>'N-SEG PUBIV'!L13</f>
        <v>0</v>
      </c>
      <c r="L217" s="241">
        <f>'N-SEG PUBIV'!M13</f>
        <v>217</v>
      </c>
      <c r="M217" s="241">
        <f>'N-SEG PUBIV'!N13</f>
        <v>4279</v>
      </c>
    </row>
    <row r="218" spans="1:13" ht="25.2" customHeight="1">
      <c r="A218" s="250" t="str">
        <f>'N-SEG PUBIV'!B14</f>
        <v>LUCIA ELIZABETH ORTEGA OSORNIO</v>
      </c>
      <c r="B218" s="236" t="str">
        <f>'N-SEG PUBIV'!C14</f>
        <v>SEGURIDAD PUB.</v>
      </c>
      <c r="C218" s="236" t="str">
        <f>'N-SEG PUBIV'!D14</f>
        <v>POLICIA</v>
      </c>
      <c r="D218" s="250">
        <f>'N-SEG PUBIV'!E14</f>
        <v>2758130167</v>
      </c>
      <c r="E218" s="250">
        <f>'N-SEG PUBIV'!F14</f>
        <v>16</v>
      </c>
      <c r="F218" s="254">
        <f>'N-SEG PUBIV'!G14</f>
        <v>310</v>
      </c>
      <c r="G218" s="241">
        <f>'N-SEG PUBIV'!H14</f>
        <v>4960</v>
      </c>
      <c r="H218" s="241">
        <f>'N-SEG PUBIV'!I14</f>
        <v>29</v>
      </c>
      <c r="I218" s="241">
        <f>'N-SEG PUBIV'!J14</f>
        <v>464</v>
      </c>
      <c r="J218" s="241">
        <f>'N-SEG PUBIV'!K14</f>
        <v>0</v>
      </c>
      <c r="K218" s="241">
        <f>'N-SEG PUBIV'!L14</f>
        <v>0</v>
      </c>
      <c r="L218" s="241">
        <f>'N-SEG PUBIV'!M14</f>
        <v>217</v>
      </c>
      <c r="M218" s="241">
        <f>'N-SEG PUBIV'!N14</f>
        <v>4279</v>
      </c>
    </row>
    <row r="219" spans="1:13" ht="25.2" customHeight="1">
      <c r="A219" s="250" t="str">
        <f>'N-SEG PUBIV'!B15</f>
        <v>JOSE ANTONIO CUEVAZ AMEZCUA</v>
      </c>
      <c r="B219" s="236" t="str">
        <f>'N-SEG PUBIV'!C15</f>
        <v>SEGURIDAD PUB.</v>
      </c>
      <c r="C219" s="236" t="str">
        <f>'N-SEG PUBIV'!D15</f>
        <v>POLICIA</v>
      </c>
      <c r="D219" s="250">
        <f>'N-SEG PUBIV'!E15</f>
        <v>455284716</v>
      </c>
      <c r="E219" s="250">
        <f>'N-SEG PUBIV'!F15</f>
        <v>16</v>
      </c>
      <c r="F219" s="254">
        <f>'N-SEG PUBIV'!G15</f>
        <v>310</v>
      </c>
      <c r="G219" s="241">
        <f>'N-SEG PUBIV'!H15</f>
        <v>4960</v>
      </c>
      <c r="H219" s="241">
        <f>'N-SEG PUBIV'!I15</f>
        <v>29</v>
      </c>
      <c r="I219" s="241">
        <f>'N-SEG PUBIV'!J15</f>
        <v>464</v>
      </c>
      <c r="J219" s="241">
        <f>'N-SEG PUBIV'!K15</f>
        <v>0</v>
      </c>
      <c r="K219" s="241">
        <f>'N-SEG PUBIV'!L15</f>
        <v>0</v>
      </c>
      <c r="L219" s="241">
        <f>'N-SEG PUBIV'!M15</f>
        <v>217</v>
      </c>
      <c r="M219" s="241">
        <f>'N-SEG PUBIV'!N15</f>
        <v>4279</v>
      </c>
    </row>
    <row r="220" spans="1:13" ht="25.2" customHeight="1">
      <c r="A220" s="250" t="str">
        <f>'N SEG PUB V'!B8</f>
        <v>JOSE ANTONIO HERNANDEZ AVALOS</v>
      </c>
      <c r="B220" s="236" t="str">
        <f>'N SEG PUB V'!C8</f>
        <v>SEGURIDAD PUB.</v>
      </c>
      <c r="C220" s="236" t="str">
        <f>'N SEG PUB V'!D8</f>
        <v>POLICIA</v>
      </c>
      <c r="D220" s="250">
        <f>'N SEG PUB V'!E8</f>
        <v>1176205917</v>
      </c>
      <c r="E220" s="250">
        <f>'N SEG PUB V'!F8</f>
        <v>16</v>
      </c>
      <c r="F220" s="254">
        <f>'N SEG PUB V'!G8</f>
        <v>310</v>
      </c>
      <c r="G220" s="241">
        <f>'N SEG PUB V'!H8</f>
        <v>4960</v>
      </c>
      <c r="H220" s="241">
        <f>'N SEG PUB V'!I8</f>
        <v>29</v>
      </c>
      <c r="I220" s="241">
        <f>'N SEG PUB V'!J8</f>
        <v>464</v>
      </c>
      <c r="J220" s="241">
        <f>'N SEG PUB V'!K8</f>
        <v>0</v>
      </c>
      <c r="K220" s="241">
        <f>'N SEG PUB V'!L8</f>
        <v>0</v>
      </c>
      <c r="L220" s="241">
        <f>'N SEG PUB V'!M8</f>
        <v>217</v>
      </c>
      <c r="M220" s="241">
        <f>'N SEG PUB V'!N8</f>
        <v>4279</v>
      </c>
    </row>
    <row r="221" spans="1:13" ht="25.2" customHeight="1">
      <c r="A221" s="250" t="str">
        <f>'N SEG PUB V'!B9</f>
        <v>RICARDO SILVA VARGAS</v>
      </c>
      <c r="B221" s="236" t="str">
        <f>'N SEG PUB V'!C9</f>
        <v>SEGURIDAD PUB.</v>
      </c>
      <c r="C221" s="236" t="str">
        <f>'N SEG PUB V'!D9</f>
        <v>POLICIA</v>
      </c>
      <c r="D221" s="250">
        <f>'N SEG PUB V'!E9</f>
        <v>0</v>
      </c>
      <c r="E221" s="250">
        <f>'N SEG PUB V'!F9</f>
        <v>16</v>
      </c>
      <c r="F221" s="254">
        <f>'N SEG PUB V'!G9</f>
        <v>310</v>
      </c>
      <c r="G221" s="241">
        <f>'N SEG PUB V'!H9</f>
        <v>4960</v>
      </c>
      <c r="H221" s="241">
        <f>'N SEG PUB V'!I9</f>
        <v>29</v>
      </c>
      <c r="I221" s="241">
        <f>'N SEG PUB V'!J9</f>
        <v>464</v>
      </c>
      <c r="J221" s="241">
        <f>'N SEG PUB V'!K9</f>
        <v>0</v>
      </c>
      <c r="K221" s="241">
        <f>'N SEG PUB V'!L9</f>
        <v>0</v>
      </c>
      <c r="L221" s="241">
        <f>'N SEG PUB V'!M9</f>
        <v>217</v>
      </c>
      <c r="M221" s="241">
        <f>'N SEG PUB V'!N9</f>
        <v>4279</v>
      </c>
    </row>
    <row r="222" spans="1:13" ht="25.2" customHeight="1">
      <c r="A222" s="250" t="str">
        <f>'N SEG PUB V'!B10</f>
        <v>JOSE MANUEL GARCIA PRECIADO</v>
      </c>
      <c r="B222" s="236" t="str">
        <f>'N SEG PUB V'!C10</f>
        <v>SEGURIDAD PUB.</v>
      </c>
      <c r="C222" s="236" t="str">
        <f>'N SEG PUB V'!D10</f>
        <v>POLICIA</v>
      </c>
      <c r="D222" s="250">
        <f>'N SEG PUB V'!E10</f>
        <v>0</v>
      </c>
      <c r="E222" s="250">
        <f>'N SEG PUB V'!F10</f>
        <v>16</v>
      </c>
      <c r="F222" s="254">
        <f>'N SEG PUB V'!G10</f>
        <v>310</v>
      </c>
      <c r="G222" s="241">
        <f>'N SEG PUB V'!H10</f>
        <v>4960</v>
      </c>
      <c r="H222" s="241">
        <f>'N SEG PUB V'!I10</f>
        <v>29</v>
      </c>
      <c r="I222" s="241">
        <f>'N SEG PUB V'!J10</f>
        <v>464</v>
      </c>
      <c r="J222" s="241">
        <f>'N SEG PUB V'!K10</f>
        <v>0</v>
      </c>
      <c r="K222" s="241">
        <f>'N SEG PUB V'!L10</f>
        <v>0</v>
      </c>
      <c r="L222" s="241">
        <f>'N SEG PUB V'!M10</f>
        <v>217</v>
      </c>
      <c r="M222" s="241">
        <f>'N SEG PUB V'!N10</f>
        <v>4279</v>
      </c>
    </row>
    <row r="223" spans="1:13" ht="25.2" customHeight="1">
      <c r="A223" s="250" t="str">
        <f>'N SEG PUB V'!B11</f>
        <v>ALBERTO REYES HERNANDEZ LEYVA</v>
      </c>
      <c r="B223" s="236" t="str">
        <f>'N SEG PUB V'!C11</f>
        <v>SEGURIDAD PUB.</v>
      </c>
      <c r="C223" s="236" t="str">
        <f>'N SEG PUB V'!D11</f>
        <v>POLICIA</v>
      </c>
      <c r="D223" s="250">
        <f>'N SEG PUB V'!E11</f>
        <v>0</v>
      </c>
      <c r="E223" s="250">
        <f>'N SEG PUB V'!F11</f>
        <v>16</v>
      </c>
      <c r="F223" s="254">
        <f>'N SEG PUB V'!G11</f>
        <v>310</v>
      </c>
      <c r="G223" s="241">
        <f>'N SEG PUB V'!H11</f>
        <v>4960</v>
      </c>
      <c r="H223" s="241">
        <f>'N SEG PUB V'!I11</f>
        <v>29</v>
      </c>
      <c r="I223" s="241">
        <f>'N SEG PUB V'!J11</f>
        <v>464</v>
      </c>
      <c r="J223" s="241">
        <f>'N SEG PUB V'!K11</f>
        <v>0</v>
      </c>
      <c r="K223" s="241">
        <f>'N SEG PUB V'!L11</f>
        <v>0</v>
      </c>
      <c r="L223" s="241">
        <f>'N SEG PUB V'!M11</f>
        <v>217</v>
      </c>
      <c r="M223" s="241">
        <f>'N SEG PUB V'!N11</f>
        <v>4279</v>
      </c>
    </row>
    <row r="224" spans="1:13" ht="25.2" customHeight="1">
      <c r="A224" s="250" t="str">
        <f>'N SEG PUB V'!B12</f>
        <v>MIRIAM MEDINA MARAVILLA</v>
      </c>
      <c r="B224" s="236" t="str">
        <f>'N SEG PUB V'!C12</f>
        <v>SEGURIDAD PUBLICA</v>
      </c>
      <c r="C224" s="236" t="str">
        <f>'N SEG PUB V'!D12</f>
        <v>PREVENTOLOGO</v>
      </c>
      <c r="D224" s="250">
        <f>'N SEG PUB V'!E12</f>
        <v>1209658947</v>
      </c>
      <c r="E224" s="250">
        <f>'N SEG PUB V'!F12</f>
        <v>16</v>
      </c>
      <c r="F224" s="254">
        <f>'N SEG PUB V'!G12</f>
        <v>310</v>
      </c>
      <c r="G224" s="241">
        <f>'N SEG PUB V'!H12</f>
        <v>4960</v>
      </c>
      <c r="H224" s="241">
        <f>'N SEG PUB V'!I12</f>
        <v>29</v>
      </c>
      <c r="I224" s="241">
        <f>'N SEG PUB V'!J12</f>
        <v>464</v>
      </c>
      <c r="J224" s="241">
        <f>'N SEG PUB V'!K12</f>
        <v>0</v>
      </c>
      <c r="K224" s="241">
        <f>'N SEG PUB V'!L12</f>
        <v>0</v>
      </c>
      <c r="L224" s="241">
        <f>'N SEG PUB V'!M12</f>
        <v>217</v>
      </c>
      <c r="M224" s="241">
        <f>'N SEG PUB V'!N12</f>
        <v>4279</v>
      </c>
    </row>
    <row r="225" spans="1:13" ht="25.2" customHeight="1">
      <c r="A225" s="250" t="str">
        <f>'N SEG PUB V'!B13</f>
        <v>MARIA ELENA CONTRERAS BETANCOURT</v>
      </c>
      <c r="B225" s="236" t="str">
        <f>'N SEG PUB V'!C13</f>
        <v>SEGURIDAD PUB.</v>
      </c>
      <c r="C225" s="236" t="str">
        <f>'N SEG PUB V'!D13</f>
        <v>POLICIA</v>
      </c>
      <c r="D225" s="250">
        <f>'N SEG PUB V'!E13</f>
        <v>1534878175</v>
      </c>
      <c r="E225" s="250">
        <f>'N SEG PUB V'!F13</f>
        <v>16</v>
      </c>
      <c r="F225" s="254">
        <f>'N SEG PUB V'!G13</f>
        <v>310</v>
      </c>
      <c r="G225" s="241">
        <f>'N SEG PUB V'!H13</f>
        <v>4960</v>
      </c>
      <c r="H225" s="241">
        <f>'N SEG PUB V'!I13</f>
        <v>29</v>
      </c>
      <c r="I225" s="241">
        <f>'N SEG PUB V'!J13</f>
        <v>464</v>
      </c>
      <c r="J225" s="241">
        <f>'N SEG PUB V'!K13</f>
        <v>0</v>
      </c>
      <c r="K225" s="241">
        <f>'N SEG PUB V'!L13</f>
        <v>0</v>
      </c>
      <c r="L225" s="241">
        <f>'N SEG PUB V'!M13</f>
        <v>217</v>
      </c>
      <c r="M225" s="241">
        <f>'N SEG PUB V'!N13</f>
        <v>4279</v>
      </c>
    </row>
    <row r="226" spans="1:13" ht="25.2" customHeight="1">
      <c r="A226" s="250" t="str">
        <f>'N SEG PUB VI'!B8</f>
        <v>ALBINO MACIEL TORRES</v>
      </c>
      <c r="B226" s="236" t="str">
        <f>'N SEG PUB VI'!C8</f>
        <v>SEGURIDAD PUB.</v>
      </c>
      <c r="C226" s="236" t="str">
        <f>'N SEG PUB VI'!D8</f>
        <v>POLICIA</v>
      </c>
      <c r="D226" s="250">
        <f>'N SEG PUB VI'!E8</f>
        <v>461249665</v>
      </c>
      <c r="E226" s="250">
        <f>'N SEG PUB VI'!F8</f>
        <v>16</v>
      </c>
      <c r="F226" s="254">
        <f>'N SEG PUB VI'!G8</f>
        <v>310</v>
      </c>
      <c r="G226" s="241">
        <f>'N SEG PUB VI'!H8</f>
        <v>4960</v>
      </c>
      <c r="H226" s="241">
        <f>'N SEG PUB VI'!I8</f>
        <v>29</v>
      </c>
      <c r="I226" s="241">
        <f>'N SEG PUB VI'!J8</f>
        <v>464</v>
      </c>
      <c r="J226" s="241">
        <f>'N SEG PUB VI'!K8</f>
        <v>0</v>
      </c>
      <c r="K226" s="241">
        <f>'N SEG PUB VI'!L8</f>
        <v>0</v>
      </c>
      <c r="L226" s="241">
        <f>'N SEG PUB VI'!M8</f>
        <v>217</v>
      </c>
      <c r="M226" s="241">
        <f>'N SEG PUB VI'!N8</f>
        <v>4279</v>
      </c>
    </row>
    <row r="227" spans="1:13" ht="25.2" customHeight="1">
      <c r="A227" s="250" t="str">
        <f>'N SEG PUB VI'!B9</f>
        <v>FRANCISCO HUMBERTO MORA CEJA</v>
      </c>
      <c r="B227" s="236" t="str">
        <f>'N SEG PUB VI'!C9</f>
        <v>SEGURIDAD PUB.</v>
      </c>
      <c r="C227" s="236" t="str">
        <f>'N SEG PUB VI'!D9</f>
        <v>POLICIA</v>
      </c>
      <c r="D227" s="250">
        <f>'N SEG PUB VI'!E9</f>
        <v>1514792815</v>
      </c>
      <c r="E227" s="250">
        <f>'N SEG PUB VI'!F9</f>
        <v>16</v>
      </c>
      <c r="F227" s="254">
        <f>'N SEG PUB VI'!G9</f>
        <v>310</v>
      </c>
      <c r="G227" s="241">
        <f>'N SEG PUB VI'!H9</f>
        <v>4960</v>
      </c>
      <c r="H227" s="241">
        <f>'N SEG PUB VI'!I9</f>
        <v>29</v>
      </c>
      <c r="I227" s="241">
        <f>'N SEG PUB VI'!J9</f>
        <v>464</v>
      </c>
      <c r="J227" s="241">
        <f>'N SEG PUB VI'!K9</f>
        <v>0</v>
      </c>
      <c r="K227" s="241">
        <f>'N SEG PUB VI'!L9</f>
        <v>0</v>
      </c>
      <c r="L227" s="241">
        <f>'N SEG PUB VI'!M9</f>
        <v>217</v>
      </c>
      <c r="M227" s="241">
        <f>'N SEG PUB VI'!N9</f>
        <v>4279</v>
      </c>
    </row>
    <row r="228" spans="1:13" ht="25.2" customHeight="1">
      <c r="A228" s="250" t="str">
        <f>'N SEG PUB VI'!B10</f>
        <v>JOSE DOLORES CASTRO ZAMBRANO</v>
      </c>
      <c r="B228" s="236" t="str">
        <f>'N SEG PUB VI'!C10</f>
        <v>SEGURIDAD PUB.</v>
      </c>
      <c r="C228" s="236" t="str">
        <f>'N SEG PUB VI'!D10</f>
        <v>POLICIA</v>
      </c>
      <c r="D228" s="250">
        <f>'N SEG PUB VI'!E10</f>
        <v>0</v>
      </c>
      <c r="E228" s="250">
        <f>'N SEG PUB VI'!F10</f>
        <v>16</v>
      </c>
      <c r="F228" s="254">
        <f>'N SEG PUB VI'!G10</f>
        <v>310</v>
      </c>
      <c r="G228" s="241">
        <f>'N SEG PUB VI'!H10</f>
        <v>4960</v>
      </c>
      <c r="H228" s="241">
        <f>'N SEG PUB VI'!I10</f>
        <v>29</v>
      </c>
      <c r="I228" s="241">
        <f>'N SEG PUB VI'!J10</f>
        <v>464</v>
      </c>
      <c r="J228" s="241">
        <f>'N SEG PUB VI'!K10</f>
        <v>0</v>
      </c>
      <c r="K228" s="241">
        <f>'N SEG PUB VI'!L10</f>
        <v>0</v>
      </c>
      <c r="L228" s="241">
        <f>'N SEG PUB VI'!M10</f>
        <v>217</v>
      </c>
      <c r="M228" s="241">
        <f>'N SEG PUB VI'!N10</f>
        <v>4279</v>
      </c>
    </row>
    <row r="229" spans="1:13" ht="25.2" customHeight="1">
      <c r="A229" s="250" t="str">
        <f>'N SEG PUB VI'!B11</f>
        <v>DAVID ERNESTO MORA CEJA</v>
      </c>
      <c r="B229" s="236" t="str">
        <f>'N SEG PUB VI'!C11</f>
        <v>SEGURIDAD PUB.</v>
      </c>
      <c r="C229" s="236" t="str">
        <f>'N SEG PUB VI'!D11</f>
        <v>POLICIA</v>
      </c>
      <c r="D229" s="250">
        <f>'N SEG PUB VI'!E11</f>
        <v>2662327961</v>
      </c>
      <c r="E229" s="250">
        <f>'N SEG PUB VI'!F11</f>
        <v>16</v>
      </c>
      <c r="F229" s="254">
        <f>'N SEG PUB VI'!G11</f>
        <v>310</v>
      </c>
      <c r="G229" s="241">
        <f>'N SEG PUB VI'!H11</f>
        <v>4960</v>
      </c>
      <c r="H229" s="241">
        <f>'N SEG PUB VI'!I11</f>
        <v>29</v>
      </c>
      <c r="I229" s="241">
        <f>'N SEG PUB VI'!J11</f>
        <v>464</v>
      </c>
      <c r="J229" s="241">
        <f>'N SEG PUB VI'!K11</f>
        <v>0</v>
      </c>
      <c r="K229" s="241">
        <f>'N SEG PUB VI'!L11</f>
        <v>0</v>
      </c>
      <c r="L229" s="241">
        <f>'N SEG PUB VI'!M11</f>
        <v>217</v>
      </c>
      <c r="M229" s="241">
        <f>'N SEG PUB VI'!N11</f>
        <v>4279</v>
      </c>
    </row>
    <row r="230" spans="1:13" ht="25.2" customHeight="1">
      <c r="A230" s="250" t="str">
        <f>'N SEG PUB VI'!B12</f>
        <v>SERGIO BAUTISTA VALENCIA</v>
      </c>
      <c r="B230" s="236" t="str">
        <f>'N SEG PUB VI'!C12</f>
        <v>SEGURIDAD PUB.</v>
      </c>
      <c r="C230" s="236" t="str">
        <f>'N SEG PUB VI'!D12</f>
        <v>POLICIA</v>
      </c>
      <c r="D230" s="250">
        <f>'N SEG PUB VI'!E12</f>
        <v>0</v>
      </c>
      <c r="E230" s="250">
        <f>'N SEG PUB VI'!F12</f>
        <v>16</v>
      </c>
      <c r="F230" s="254">
        <f>'N SEG PUB VI'!G12</f>
        <v>310</v>
      </c>
      <c r="G230" s="241">
        <f>'N SEG PUB VI'!H12</f>
        <v>4960</v>
      </c>
      <c r="H230" s="241">
        <f>'N SEG PUB VI'!I12</f>
        <v>29</v>
      </c>
      <c r="I230" s="241">
        <f>'N SEG PUB VI'!J12</f>
        <v>464</v>
      </c>
      <c r="J230" s="241">
        <f>'N SEG PUB VI'!K12</f>
        <v>0</v>
      </c>
      <c r="K230" s="241">
        <f>'N SEG PUB VI'!L12</f>
        <v>0</v>
      </c>
      <c r="L230" s="241">
        <f>'N SEG PUB VI'!M12</f>
        <v>0</v>
      </c>
      <c r="M230" s="241">
        <f>'N SEG PUB VI'!N12</f>
        <v>4496</v>
      </c>
    </row>
    <row r="231" spans="1:13" ht="25.2" customHeight="1">
      <c r="A231" s="250" t="str">
        <f>'N SEG PUB VI'!B13</f>
        <v>ALEJANDRA FLORES BARAJAS</v>
      </c>
      <c r="B231" s="236" t="str">
        <f>'N SEG PUB VI'!C13</f>
        <v>SEGURIDAD PUB.</v>
      </c>
      <c r="C231" s="236" t="str">
        <f>'N SEG PUB VI'!D13</f>
        <v>POLICIA</v>
      </c>
      <c r="D231" s="250">
        <f>'N SEG PUB VI'!E13</f>
        <v>0</v>
      </c>
      <c r="E231" s="250">
        <f>'N SEG PUB VI'!F13</f>
        <v>16</v>
      </c>
      <c r="F231" s="254">
        <f>'N SEG PUB VI'!G13</f>
        <v>310</v>
      </c>
      <c r="G231" s="241">
        <f>'N SEG PUB VI'!H13</f>
        <v>4960</v>
      </c>
      <c r="H231" s="241">
        <f>'N SEG PUB VI'!I13</f>
        <v>29</v>
      </c>
      <c r="I231" s="241">
        <f>'N SEG PUB VI'!J13</f>
        <v>464</v>
      </c>
      <c r="J231" s="241">
        <f>'N SEG PUB VI'!K13</f>
        <v>0</v>
      </c>
      <c r="K231" s="241">
        <f>'N SEG PUB VI'!L13</f>
        <v>0</v>
      </c>
      <c r="L231" s="241">
        <f>'N SEG PUB VI'!M13</f>
        <v>0</v>
      </c>
      <c r="M231" s="241">
        <f>'N SEG PUB VI'!N13</f>
        <v>4496</v>
      </c>
    </row>
    <row r="232" spans="1:13" ht="25.2" customHeight="1">
      <c r="A232" s="250" t="str">
        <f>'N SEG PUB VI'!B14</f>
        <v>ROBERTO GUTIERREZ SALAS</v>
      </c>
      <c r="B232" s="236" t="str">
        <f>'N SEG PUB VI'!C14</f>
        <v>SEGURIDAD PUB.</v>
      </c>
      <c r="C232" s="236" t="str">
        <f>'N SEG PUB VI'!D14</f>
        <v>POLICIA</v>
      </c>
      <c r="D232" s="250">
        <f>'N SEG PUB VI'!E14</f>
        <v>1552960001</v>
      </c>
      <c r="E232" s="250">
        <f>'N SEG PUB VI'!F14</f>
        <v>15</v>
      </c>
      <c r="F232" s="254">
        <f>'N SEG PUB VI'!G14</f>
        <v>206</v>
      </c>
      <c r="G232" s="241">
        <f>'N SEG PUB VI'!H14</f>
        <v>3090</v>
      </c>
      <c r="H232" s="241">
        <f>'N SEG PUB VI'!I14</f>
        <v>6</v>
      </c>
      <c r="I232" s="241">
        <f>'N SEG PUB VI'!J14</f>
        <v>90</v>
      </c>
      <c r="J232" s="241">
        <f>'N SEG PUB VI'!K14</f>
        <v>0</v>
      </c>
      <c r="K232" s="241">
        <f>'N SEG PUB VI'!L14</f>
        <v>0</v>
      </c>
      <c r="L232" s="241">
        <f>'N SEG PUB VI'!M14</f>
        <v>0</v>
      </c>
      <c r="M232" s="241">
        <f>'N SEG PUB VI'!N14</f>
        <v>3000</v>
      </c>
    </row>
    <row r="233" spans="1:13" ht="25.2" customHeight="1">
      <c r="A233" s="250" t="str">
        <f>'PROT CIV I'!B8</f>
        <v>ROSENDO GONZALEZ RODRIGUEZ</v>
      </c>
      <c r="B233" s="236" t="str">
        <f>'PROT CIV I'!C8</f>
        <v>PROT. CIVIL Y SERVICIOS MEDICOS MPALES</v>
      </c>
      <c r="C233" s="251" t="str">
        <f>'PROT CIV I'!D8</f>
        <v>DIRECTOR</v>
      </c>
      <c r="D233" s="252">
        <f>'PROT CIV I'!E8</f>
        <v>2758131368</v>
      </c>
      <c r="E233" s="253">
        <f>'PROT CIV I'!F8</f>
        <v>16</v>
      </c>
      <c r="F233" s="254">
        <f>'PROT CIV I'!G8</f>
        <v>380</v>
      </c>
      <c r="G233" s="241">
        <f>'PROT CIV I'!H8</f>
        <v>6080</v>
      </c>
      <c r="H233" s="241">
        <f>'PROT CIV I'!I8</f>
        <v>46</v>
      </c>
      <c r="I233" s="241">
        <f>'PROT CIV I'!J8</f>
        <v>736</v>
      </c>
      <c r="J233" s="241">
        <f>'PROT CIV I'!K8</f>
        <v>0</v>
      </c>
      <c r="K233" s="241">
        <f>'PROT CIV I'!L8</f>
        <v>0</v>
      </c>
      <c r="L233" s="241">
        <f>'PROT CIV I'!M8</f>
        <v>0</v>
      </c>
      <c r="M233" s="254">
        <f>'PROT CIV I'!N8</f>
        <v>5344</v>
      </c>
    </row>
    <row r="234" spans="1:13" ht="25.2" customHeight="1">
      <c r="A234" s="250" t="str">
        <f>'PROT CIV I'!B9</f>
        <v>MA. DE LA LUZ CORONA TEJEDA</v>
      </c>
      <c r="B234" s="236" t="str">
        <f>'PROT CIV I'!C9</f>
        <v>PROT. CIVIL Y SERVICIOS MEDICOS MPALES</v>
      </c>
      <c r="C234" s="251" t="str">
        <f>'PROT CIV I'!D9</f>
        <v>SUB-DIRECTOR</v>
      </c>
      <c r="D234" s="252">
        <f>'PROT CIV I'!E9</f>
        <v>2758131333</v>
      </c>
      <c r="E234" s="253">
        <f>'PROT CIV I'!F9</f>
        <v>16</v>
      </c>
      <c r="F234" s="254">
        <f>'PROT CIV I'!G9</f>
        <v>280</v>
      </c>
      <c r="G234" s="241">
        <f>'PROT CIV I'!H9</f>
        <v>4480</v>
      </c>
      <c r="H234" s="241">
        <f>'PROT CIV I'!I9</f>
        <v>25</v>
      </c>
      <c r="I234" s="241">
        <f>'PROT CIV I'!J9</f>
        <v>400</v>
      </c>
      <c r="J234" s="241">
        <f>'PROT CIV I'!K9</f>
        <v>0</v>
      </c>
      <c r="K234" s="241">
        <f>'PROT CIV I'!L9</f>
        <v>0</v>
      </c>
      <c r="L234" s="241">
        <f>'PROT CIV I'!M9</f>
        <v>0</v>
      </c>
      <c r="M234" s="254">
        <f>'PROT CIV I'!N9</f>
        <v>4080</v>
      </c>
    </row>
    <row r="235" spans="1:13" ht="25.2" customHeight="1">
      <c r="A235" s="250" t="str">
        <f>'PROT CIV I'!B10</f>
        <v>JOSE GUADALUPE MACIAS VALENCIA</v>
      </c>
      <c r="B235" s="236" t="str">
        <f>'PROT CIV I'!C10</f>
        <v>PROT. CIVIL Y SERVICIOS MEDICOS MPALES</v>
      </c>
      <c r="C235" s="251" t="str">
        <f>'PROT CIV I'!D10</f>
        <v>PARAMEDICO/ BOMBERO</v>
      </c>
      <c r="D235" s="252">
        <f>'PROT CIV I'!E10</f>
        <v>2982709570</v>
      </c>
      <c r="E235" s="253">
        <f>'PROT CIV I'!F10</f>
        <v>16</v>
      </c>
      <c r="F235" s="254">
        <f>'PROT CIV I'!G10</f>
        <v>278</v>
      </c>
      <c r="G235" s="241">
        <f>'PROT CIV I'!H10</f>
        <v>4448</v>
      </c>
      <c r="H235" s="241">
        <f>'PROT CIV I'!I10</f>
        <v>25</v>
      </c>
      <c r="I235" s="241">
        <f>'PROT CIV I'!J10</f>
        <v>400</v>
      </c>
      <c r="J235" s="241">
        <f>'PROT CIV I'!K10</f>
        <v>0</v>
      </c>
      <c r="K235" s="241">
        <f>'PROT CIV I'!L10</f>
        <v>0</v>
      </c>
      <c r="L235" s="241">
        <f>'PROT CIV I'!M10</f>
        <v>217</v>
      </c>
      <c r="M235" s="254">
        <f>'PROT CIV I'!N10</f>
        <v>3831</v>
      </c>
    </row>
    <row r="236" spans="1:13" ht="25.2" customHeight="1">
      <c r="A236" s="250" t="str">
        <f>'PROT CIV I'!B11</f>
        <v>MIGUEL ANGEL LUPIAN ALVAREZ</v>
      </c>
      <c r="B236" s="236" t="str">
        <f>'PROT CIV I'!C11</f>
        <v>PROT. CIVIL Y SERVICIOS MEDICOS MPALES</v>
      </c>
      <c r="C236" s="251" t="str">
        <f>'PROT CIV I'!D11</f>
        <v>PARAMEDICO/ BOMBERO</v>
      </c>
      <c r="D236" s="252">
        <f>'PROT CIV I'!E11</f>
        <v>2779714421</v>
      </c>
      <c r="E236" s="253">
        <f>'PROT CIV I'!F11</f>
        <v>16</v>
      </c>
      <c r="F236" s="254">
        <f>'PROT CIV I'!G11</f>
        <v>278</v>
      </c>
      <c r="G236" s="241">
        <f>'PROT CIV I'!H11</f>
        <v>4448</v>
      </c>
      <c r="H236" s="241">
        <f>'PROT CIV I'!I11</f>
        <v>25</v>
      </c>
      <c r="I236" s="241">
        <f>'PROT CIV I'!J11</f>
        <v>400</v>
      </c>
      <c r="J236" s="241">
        <f>'PROT CIV I'!K11</f>
        <v>0</v>
      </c>
      <c r="K236" s="241">
        <f>'PROT CIV I'!L11</f>
        <v>0</v>
      </c>
      <c r="L236" s="241">
        <f>'PROT CIV I'!M11</f>
        <v>217</v>
      </c>
      <c r="M236" s="254">
        <f>'PROT CIV I'!N11</f>
        <v>3831</v>
      </c>
    </row>
    <row r="237" spans="1:13" ht="25.2" customHeight="1">
      <c r="A237" s="250" t="str">
        <f>'PROT CIV I'!B12</f>
        <v>PEDRO GONZALEZ CORTES</v>
      </c>
      <c r="B237" s="236" t="str">
        <f>'PROT CIV I'!C12</f>
        <v>PROT. CIVIL Y SERVICIOS MEDICOS MPALES</v>
      </c>
      <c r="C237" s="251" t="str">
        <f>'PROT CIV I'!D12</f>
        <v>PARAMEDICO/ BOMBERO</v>
      </c>
      <c r="D237" s="252">
        <f>'PROT CIV I'!E12</f>
        <v>0</v>
      </c>
      <c r="E237" s="253">
        <f>'PROT CIV I'!F12</f>
        <v>16</v>
      </c>
      <c r="F237" s="254">
        <f>'PROT CIV I'!G12</f>
        <v>278</v>
      </c>
      <c r="G237" s="241">
        <f>'PROT CIV I'!H12</f>
        <v>4448</v>
      </c>
      <c r="H237" s="241">
        <f>'PROT CIV I'!I12</f>
        <v>25</v>
      </c>
      <c r="I237" s="241">
        <f>'PROT CIV I'!J12</f>
        <v>400</v>
      </c>
      <c r="J237" s="241">
        <f>'PROT CIV I'!K12</f>
        <v>0</v>
      </c>
      <c r="K237" s="241">
        <f>'PROT CIV I'!L12</f>
        <v>0</v>
      </c>
      <c r="L237" s="241">
        <f>'PROT CIV I'!M12</f>
        <v>217</v>
      </c>
      <c r="M237" s="254">
        <f>'PROT CIV I'!N12</f>
        <v>3831</v>
      </c>
    </row>
    <row r="238" spans="1:13" ht="25.2" customHeight="1">
      <c r="A238" s="250" t="str">
        <f>'PROT CIV I'!B13</f>
        <v>ISRAEL SANCHEZ VEGA</v>
      </c>
      <c r="B238" s="236" t="str">
        <f>'PROT CIV I'!C13</f>
        <v>PROT. CIVIL Y SERVICIOS MEDICOS MPALES</v>
      </c>
      <c r="C238" s="251" t="str">
        <f>'PROT CIV I'!D13</f>
        <v>PARAMEDICO/ BOMBERO</v>
      </c>
      <c r="D238" s="252">
        <f>'PROT CIV I'!E13</f>
        <v>455049644</v>
      </c>
      <c r="E238" s="253">
        <f>'PROT CIV I'!F13</f>
        <v>16</v>
      </c>
      <c r="F238" s="254">
        <f>'PROT CIV I'!G13</f>
        <v>278</v>
      </c>
      <c r="G238" s="241">
        <f>'PROT CIV I'!H13</f>
        <v>4448</v>
      </c>
      <c r="H238" s="241">
        <f>'PROT CIV I'!I13</f>
        <v>25</v>
      </c>
      <c r="I238" s="241">
        <f>'PROT CIV I'!J13</f>
        <v>400</v>
      </c>
      <c r="J238" s="241">
        <f>'PROT CIV I'!K13</f>
        <v>0</v>
      </c>
      <c r="K238" s="241">
        <f>'PROT CIV I'!L13</f>
        <v>0</v>
      </c>
      <c r="L238" s="241">
        <f>'PROT CIV I'!M13</f>
        <v>217</v>
      </c>
      <c r="M238" s="254">
        <f>'PROT CIV I'!N13</f>
        <v>3831</v>
      </c>
    </row>
    <row r="239" spans="1:13" ht="25.2" customHeight="1">
      <c r="A239" s="250" t="str">
        <f>'PROT CIV II'!B8</f>
        <v>JOSE LUIS MANZO MORENO</v>
      </c>
      <c r="B239" s="236" t="str">
        <f>'PROT CIV II'!C8</f>
        <v>PROT. CIVIL Y SERVICIOS MEDICOS MPALES</v>
      </c>
      <c r="C239" s="251" t="str">
        <f>'PROT CIV II'!D8</f>
        <v>PARAMEDICO/ BOMBERO</v>
      </c>
      <c r="D239" s="252">
        <f>'PROT CIV II'!E8</f>
        <v>0</v>
      </c>
      <c r="E239" s="253">
        <f>'PROT CIV II'!F8</f>
        <v>16</v>
      </c>
      <c r="F239" s="254">
        <f>'PROT CIV II'!G8</f>
        <v>278</v>
      </c>
      <c r="G239" s="241">
        <f>'PROT CIV II'!H8</f>
        <v>4448</v>
      </c>
      <c r="H239" s="241">
        <f>'PROT CIV II'!I8</f>
        <v>25</v>
      </c>
      <c r="I239" s="241">
        <f>'PROT CIV II'!J8</f>
        <v>400</v>
      </c>
      <c r="J239" s="241">
        <f>'PROT CIV II'!K8</f>
        <v>0</v>
      </c>
      <c r="K239" s="241">
        <f>'PROT CIV II'!L8</f>
        <v>0</v>
      </c>
      <c r="L239" s="241">
        <f>'PROT CIV II'!M8</f>
        <v>217</v>
      </c>
      <c r="M239" s="254">
        <f>'PROT CIV II'!N8</f>
        <v>3831</v>
      </c>
    </row>
    <row r="240" spans="1:13" ht="25.2" customHeight="1">
      <c r="A240" s="250" t="str">
        <f>'PROT CIV II'!B9</f>
        <v>LUIS MIGUEL GARCIA RODRIGUEZ</v>
      </c>
      <c r="B240" s="236" t="str">
        <f>'PROT CIV II'!C9</f>
        <v>PROT. CIVIL Y SERVICIOS MEDICOS MPALES</v>
      </c>
      <c r="C240" s="251" t="str">
        <f>'PROT CIV II'!D9</f>
        <v>PARAMEDICO/ BOMBERO</v>
      </c>
      <c r="D240" s="252">
        <f>'PROT CIV II'!E9</f>
        <v>2758131171</v>
      </c>
      <c r="E240" s="253">
        <f>'PROT CIV II'!F9</f>
        <v>16</v>
      </c>
      <c r="F240" s="254">
        <f>'PROT CIV II'!G9</f>
        <v>278</v>
      </c>
      <c r="G240" s="241">
        <f>'PROT CIV II'!H9</f>
        <v>4448</v>
      </c>
      <c r="H240" s="241">
        <f>'PROT CIV II'!I9</f>
        <v>25</v>
      </c>
      <c r="I240" s="241">
        <f>'PROT CIV II'!J9</f>
        <v>400</v>
      </c>
      <c r="J240" s="241">
        <f>'PROT CIV II'!K9</f>
        <v>0</v>
      </c>
      <c r="K240" s="241">
        <f>'PROT CIV II'!L9</f>
        <v>0</v>
      </c>
      <c r="L240" s="241">
        <f>'PROT CIV II'!M9</f>
        <v>217</v>
      </c>
      <c r="M240" s="254">
        <f>'PROT CIV II'!N9</f>
        <v>3831</v>
      </c>
    </row>
    <row r="241" spans="1:13" ht="25.2" customHeight="1">
      <c r="A241" s="250" t="str">
        <f>'PROT CIV II'!B10</f>
        <v>JOSE ARMANDO LUPIAN RAMOS</v>
      </c>
      <c r="B241" s="236" t="str">
        <f>'PROT CIV II'!C10</f>
        <v>PROT. CIVIL Y SERVICIOS MEDICOS MPALES</v>
      </c>
      <c r="C241" s="251" t="str">
        <f>'PROT CIV II'!D10</f>
        <v>PARAMEDICO/ BOMBERO</v>
      </c>
      <c r="D241" s="252">
        <f>'PROT CIV II'!E10</f>
        <v>0</v>
      </c>
      <c r="E241" s="253">
        <f>'PROT CIV II'!F10</f>
        <v>16</v>
      </c>
      <c r="F241" s="254">
        <f>'PROT CIV II'!G10</f>
        <v>278</v>
      </c>
      <c r="G241" s="241">
        <f>'PROT CIV II'!H10</f>
        <v>4448</v>
      </c>
      <c r="H241" s="241">
        <f>'PROT CIV II'!I10</f>
        <v>25</v>
      </c>
      <c r="I241" s="241">
        <f>'PROT CIV II'!J10</f>
        <v>400</v>
      </c>
      <c r="J241" s="241">
        <f>'PROT CIV II'!K10</f>
        <v>0</v>
      </c>
      <c r="K241" s="241">
        <f>'PROT CIV II'!L10</f>
        <v>0</v>
      </c>
      <c r="L241" s="241">
        <f>'PROT CIV II'!M10</f>
        <v>217</v>
      </c>
      <c r="M241" s="254">
        <f>'PROT CIV II'!N10</f>
        <v>3831</v>
      </c>
    </row>
    <row r="242" spans="1:13" ht="25.2" customHeight="1">
      <c r="A242" s="250" t="str">
        <f>'PROT CIV II'!B11</f>
        <v>RICARDO HERNANDEZ DOMINGUEZ</v>
      </c>
      <c r="B242" s="236" t="str">
        <f>'PROT CIV II'!C11</f>
        <v>PROT. CIVIL Y SERVICIOS MEDICOS MPALES</v>
      </c>
      <c r="C242" s="251" t="str">
        <f>'PROT CIV II'!D11</f>
        <v>PARAMEDICO/ BOMBERO</v>
      </c>
      <c r="D242" s="252">
        <f>'PROT CIV II'!E11</f>
        <v>1489323783</v>
      </c>
      <c r="E242" s="253">
        <f>'PROT CIV II'!F11</f>
        <v>16</v>
      </c>
      <c r="F242" s="254">
        <f>'PROT CIV II'!G11</f>
        <v>278</v>
      </c>
      <c r="G242" s="241">
        <f>'PROT CIV II'!H11</f>
        <v>4448</v>
      </c>
      <c r="H242" s="241">
        <f>'PROT CIV II'!I11</f>
        <v>25</v>
      </c>
      <c r="I242" s="241">
        <f>'PROT CIV II'!J11</f>
        <v>400</v>
      </c>
      <c r="J242" s="241">
        <f>'PROT CIV II'!K11</f>
        <v>0</v>
      </c>
      <c r="K242" s="241">
        <f>'PROT CIV II'!L11</f>
        <v>0</v>
      </c>
      <c r="L242" s="241">
        <f>'PROT CIV II'!M11</f>
        <v>217</v>
      </c>
      <c r="M242" s="254">
        <f>'PROT CIV II'!N11</f>
        <v>3831</v>
      </c>
    </row>
    <row r="243" spans="1:13" ht="25.2" customHeight="1">
      <c r="A243" s="250" t="str">
        <f>'PROT CIV II'!B12</f>
        <v>SERGIO MONTIEL CORONA</v>
      </c>
      <c r="B243" s="236" t="str">
        <f>'PROT CIV II'!C12</f>
        <v>PROT. CIVIL Y SERVICIOS MEDICOS MPALES</v>
      </c>
      <c r="C243" s="251" t="str">
        <f>'PROT CIV II'!D12</f>
        <v>AUX. PROT. CIVIL</v>
      </c>
      <c r="D243" s="252">
        <f>'PROT CIV II'!E12</f>
        <v>2758131155</v>
      </c>
      <c r="E243" s="253">
        <f>'PROT CIV II'!F12</f>
        <v>16</v>
      </c>
      <c r="F243" s="254">
        <f>'PROT CIV II'!G12</f>
        <v>278</v>
      </c>
      <c r="G243" s="241">
        <f>'PROT CIV II'!H12</f>
        <v>4448</v>
      </c>
      <c r="H243" s="241">
        <f>'PROT CIV II'!I12</f>
        <v>25</v>
      </c>
      <c r="I243" s="241">
        <f>'PROT CIV II'!J12</f>
        <v>400</v>
      </c>
      <c r="J243" s="241">
        <f>'PROT CIV II'!K12</f>
        <v>0</v>
      </c>
      <c r="K243" s="241">
        <f>'PROT CIV II'!L12</f>
        <v>0</v>
      </c>
      <c r="L243" s="241">
        <f>'PROT CIV II'!M12</f>
        <v>217</v>
      </c>
      <c r="M243" s="254">
        <f>'PROT CIV II'!N12</f>
        <v>3831</v>
      </c>
    </row>
    <row r="244" spans="1:13" ht="25.2" customHeight="1">
      <c r="A244" s="250" t="str">
        <f>'PROT CIV II'!B13</f>
        <v>MARTHA ELENA GARCIA NEGRETE</v>
      </c>
      <c r="B244" s="236" t="str">
        <f>'PROT CIV II'!C13</f>
        <v>PROT. CIVIL Y SERVICIOS MEDICOS MPALES</v>
      </c>
      <c r="C244" s="251" t="str">
        <f>'PROT CIV II'!D13</f>
        <v>AUX. PROT. CIVIL</v>
      </c>
      <c r="D244" s="252">
        <f>'PROT CIV II'!E13</f>
        <v>2758130728</v>
      </c>
      <c r="E244" s="253">
        <f>'PROT CIV II'!F13</f>
        <v>16</v>
      </c>
      <c r="F244" s="254">
        <f>'PROT CIV II'!G13</f>
        <v>278</v>
      </c>
      <c r="G244" s="241">
        <f>'PROT CIV II'!H13</f>
        <v>4448</v>
      </c>
      <c r="H244" s="241">
        <f>'PROT CIV II'!I13</f>
        <v>25</v>
      </c>
      <c r="I244" s="241">
        <f>'PROT CIV II'!J13</f>
        <v>400</v>
      </c>
      <c r="J244" s="241">
        <f>'PROT CIV II'!K13</f>
        <v>0</v>
      </c>
      <c r="K244" s="241">
        <f>'PROT CIV II'!L13</f>
        <v>0</v>
      </c>
      <c r="L244" s="241">
        <f>'PROT CIV II'!M13</f>
        <v>217</v>
      </c>
      <c r="M244" s="254">
        <f>'PROT CIV II'!N13</f>
        <v>3831</v>
      </c>
    </row>
    <row r="245" spans="1:13" ht="25.2" customHeight="1">
      <c r="A245" s="250" t="str">
        <f>'PROT CIV II'!B14</f>
        <v>GIOVANNA SANCHEZ GONZALEZ</v>
      </c>
      <c r="B245" s="236" t="str">
        <f>'PROT CIV II'!C14</f>
        <v>PROT. CIVIL Y SERVICIOS MEDICOS MPALES</v>
      </c>
      <c r="C245" s="251" t="str">
        <f>'PROT CIV II'!D14</f>
        <v>AUX. PROT. CIVIL</v>
      </c>
      <c r="D245" s="252">
        <f>'PROT CIV II'!E14</f>
        <v>2758131082</v>
      </c>
      <c r="E245" s="253">
        <f>'PROT CIV II'!F14</f>
        <v>16</v>
      </c>
      <c r="F245" s="254">
        <f>'PROT CIV II'!G14</f>
        <v>278</v>
      </c>
      <c r="G245" s="241">
        <f>'PROT CIV II'!H14</f>
        <v>4448</v>
      </c>
      <c r="H245" s="241">
        <f>'PROT CIV II'!I14</f>
        <v>25</v>
      </c>
      <c r="I245" s="241">
        <f>'PROT CIV II'!J14</f>
        <v>400</v>
      </c>
      <c r="J245" s="241">
        <f>'PROT CIV II'!K14</f>
        <v>0</v>
      </c>
      <c r="K245" s="241">
        <f>'PROT CIV II'!L14</f>
        <v>0</v>
      </c>
      <c r="L245" s="241">
        <f>'PROT CIV II'!M14</f>
        <v>217</v>
      </c>
      <c r="M245" s="254">
        <f>'PROT CIV II'!N14</f>
        <v>3831</v>
      </c>
    </row>
    <row r="246" spans="1:13" ht="25.2" customHeight="1">
      <c r="A246" s="250" t="str">
        <f>'PROT CIV II'!B15</f>
        <v>FERNADO FLORES ZAMORA</v>
      </c>
      <c r="B246" s="236" t="str">
        <f>'PROT CIV II'!C15</f>
        <v>PROT. CIVIL Y SERVICIOS MEDICOS MPALES</v>
      </c>
      <c r="C246" s="251" t="str">
        <f>'PROT CIV II'!D15</f>
        <v>MEDICO PROT.CIV.</v>
      </c>
      <c r="D246" s="252">
        <f>'PROT CIV II'!E15</f>
        <v>2954337662</v>
      </c>
      <c r="E246" s="253">
        <f>'PROT CIV II'!F15</f>
        <v>16</v>
      </c>
      <c r="F246" s="254">
        <f>'PROT CIV II'!G15</f>
        <v>444</v>
      </c>
      <c r="G246" s="241">
        <f>'PROT CIV II'!H15</f>
        <v>7104</v>
      </c>
      <c r="H246" s="241">
        <f>'PROT CIV II'!I15</f>
        <v>57</v>
      </c>
      <c r="I246" s="241">
        <f>'PROT CIV II'!J15</f>
        <v>912</v>
      </c>
      <c r="J246" s="241">
        <f>'PROT CIV II'!K15</f>
        <v>0</v>
      </c>
      <c r="K246" s="241">
        <f>'PROT CIV II'!L15</f>
        <v>0</v>
      </c>
      <c r="L246" s="241">
        <f>'PROT CIV II'!M15</f>
        <v>294</v>
      </c>
      <c r="M246" s="254">
        <f>'PROT CIV II'!N15</f>
        <v>5898</v>
      </c>
    </row>
    <row r="247" spans="1:13" ht="25.2" customHeight="1">
      <c r="A247" s="250" t="str">
        <f>'PROT CIV II'!B16</f>
        <v>ROBERTO GONZALEZ DOMINGUEZ</v>
      </c>
      <c r="B247" s="236" t="str">
        <f>'PROT CIV II'!C16</f>
        <v>PROT. CIVIL Y SERVICIOS MEDICOS MPALES</v>
      </c>
      <c r="C247" s="251" t="str">
        <f>'PROT CIV II'!D16</f>
        <v>ENFERMERO</v>
      </c>
      <c r="D247" s="252">
        <f>'PROT CIV II'!E16</f>
        <v>2650621374</v>
      </c>
      <c r="E247" s="253">
        <f>'PROT CIV II'!F16</f>
        <v>16</v>
      </c>
      <c r="F247" s="254">
        <f>'PROT CIV II'!G16</f>
        <v>256</v>
      </c>
      <c r="G247" s="241">
        <f>'PROT CIV II'!H16</f>
        <v>4096</v>
      </c>
      <c r="H247" s="241">
        <f>'PROT CIV II'!I16</f>
        <v>22</v>
      </c>
      <c r="I247" s="241">
        <f>'PROT CIV II'!J16</f>
        <v>352</v>
      </c>
      <c r="J247" s="241">
        <f>'PROT CIV II'!K16</f>
        <v>0</v>
      </c>
      <c r="K247" s="241">
        <f>'PROT CIV II'!L16</f>
        <v>0</v>
      </c>
      <c r="L247" s="241">
        <f>'PROT CIV II'!M16</f>
        <v>205</v>
      </c>
      <c r="M247" s="254">
        <f>'PROT CIV II'!N16</f>
        <v>3539</v>
      </c>
    </row>
    <row r="248" spans="1:13" ht="25.2" customHeight="1" thickBot="1">
      <c r="A248" s="256" t="str">
        <f>TRANSITO!B8</f>
        <v>JOSE MANUEL SANCHEZ ZAMORA</v>
      </c>
      <c r="B248" s="258" t="str">
        <f>TRANSITO!C8</f>
        <v>SEGURIDAD PUB.</v>
      </c>
      <c r="C248" s="259" t="str">
        <f>TRANSITO!D8</f>
        <v>POLICIA VIAL</v>
      </c>
      <c r="D248" s="252">
        <f>TRANSITO!E8</f>
        <v>2758131074</v>
      </c>
      <c r="E248" s="253">
        <f>TRANSITO!F8</f>
        <v>16</v>
      </c>
      <c r="F248" s="254">
        <f>TRANSITO!G8</f>
        <v>206</v>
      </c>
      <c r="G248" s="241">
        <f>TRANSITO!H8</f>
        <v>3296</v>
      </c>
      <c r="H248" s="241">
        <f>TRANSITO!I8</f>
        <v>6</v>
      </c>
      <c r="I248" s="241">
        <f>TRANSITO!J8</f>
        <v>96</v>
      </c>
      <c r="J248" s="241">
        <f>TRANSITO!K8</f>
        <v>0</v>
      </c>
      <c r="K248" s="241">
        <f>TRANSITO!L8</f>
        <v>0</v>
      </c>
      <c r="L248" s="241">
        <f>TRANSITO!M8</f>
        <v>0</v>
      </c>
      <c r="M248" s="254">
        <f>TRANSITO!N8</f>
        <v>3200</v>
      </c>
    </row>
    <row r="249" spans="1:13" ht="25.2" customHeight="1" thickBot="1">
      <c r="A249" s="260" t="s">
        <v>389</v>
      </c>
      <c r="B249" s="261"/>
      <c r="C249" s="262"/>
      <c r="D249" s="263"/>
      <c r="E249" s="264"/>
      <c r="F249" s="269"/>
      <c r="G249" s="265">
        <f t="shared" ref="G249:M249" si="2">SUM(G186:G248)</f>
        <v>310514</v>
      </c>
      <c r="H249" s="265">
        <f t="shared" si="2"/>
        <v>1848</v>
      </c>
      <c r="I249" s="265">
        <f t="shared" si="2"/>
        <v>29562</v>
      </c>
      <c r="J249" s="265">
        <f t="shared" si="2"/>
        <v>5</v>
      </c>
      <c r="K249" s="265">
        <f t="shared" si="2"/>
        <v>80</v>
      </c>
      <c r="L249" s="265">
        <f t="shared" si="2"/>
        <v>12155</v>
      </c>
      <c r="M249" s="265">
        <f t="shared" si="2"/>
        <v>268877</v>
      </c>
    </row>
    <row r="250" spans="1:13" ht="25.2" customHeight="1" thickBot="1">
      <c r="A250" s="266"/>
      <c r="B250" s="261"/>
      <c r="C250" s="262"/>
      <c r="D250" s="263"/>
      <c r="E250" s="264"/>
      <c r="F250" s="269"/>
      <c r="G250" s="267">
        <f t="shared" ref="G250:M250" si="3">SUM(G159+G185+G249)</f>
        <v>1058545</v>
      </c>
      <c r="H250" s="267">
        <f t="shared" si="3"/>
        <v>6189</v>
      </c>
      <c r="I250" s="267">
        <f t="shared" si="3"/>
        <v>98910</v>
      </c>
      <c r="J250" s="267">
        <f t="shared" si="3"/>
        <v>297</v>
      </c>
      <c r="K250" s="267">
        <f t="shared" si="3"/>
        <v>5896</v>
      </c>
      <c r="L250" s="267">
        <f t="shared" si="3"/>
        <v>23259</v>
      </c>
      <c r="M250" s="267">
        <f t="shared" si="3"/>
        <v>942272</v>
      </c>
    </row>
  </sheetData>
  <printOptions horizontalCentered="1" verticalCentered="1"/>
  <pageMargins left="0.11811023622047245" right="0.11811023622047245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10" sqref="F10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7773437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6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6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6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62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63</v>
      </c>
      <c r="C7" s="85" t="s">
        <v>64</v>
      </c>
      <c r="D7" s="18" t="s">
        <v>65</v>
      </c>
      <c r="E7" s="292">
        <v>2758150605</v>
      </c>
      <c r="F7" s="20">
        <v>16</v>
      </c>
      <c r="G7" s="51">
        <v>380</v>
      </c>
      <c r="H7" s="52">
        <f>F7*G7</f>
        <v>6080</v>
      </c>
      <c r="I7" s="52">
        <v>46</v>
      </c>
      <c r="J7" s="52">
        <f>I7*F7</f>
        <v>736</v>
      </c>
      <c r="K7" s="52">
        <v>0</v>
      </c>
      <c r="L7" s="52">
        <f>+F7*K7</f>
        <v>0</v>
      </c>
      <c r="M7" s="52">
        <v>0</v>
      </c>
      <c r="N7" s="52">
        <f>+H7-J7+L7-M7</f>
        <v>5344</v>
      </c>
      <c r="O7" s="282" t="s">
        <v>49</v>
      </c>
    </row>
    <row r="8" spans="1:16" s="25" customFormat="1" ht="30" customHeight="1">
      <c r="A8" s="15" t="s">
        <v>17</v>
      </c>
      <c r="B8" s="46" t="s">
        <v>67</v>
      </c>
      <c r="C8" s="85" t="s">
        <v>64</v>
      </c>
      <c r="D8" s="87" t="s">
        <v>58</v>
      </c>
      <c r="E8" s="327">
        <v>1226366392</v>
      </c>
      <c r="F8" s="20">
        <v>16</v>
      </c>
      <c r="G8" s="51">
        <v>206</v>
      </c>
      <c r="H8" s="52">
        <f>F8*G8</f>
        <v>3296</v>
      </c>
      <c r="I8" s="52">
        <v>6</v>
      </c>
      <c r="J8" s="52">
        <f>I8*F8</f>
        <v>96</v>
      </c>
      <c r="K8" s="52"/>
      <c r="L8" s="52">
        <v>0</v>
      </c>
      <c r="M8" s="52">
        <v>142</v>
      </c>
      <c r="N8" s="159">
        <f>+H8-J8+L8-M8</f>
        <v>3058</v>
      </c>
      <c r="O8" s="282" t="s">
        <v>49</v>
      </c>
      <c r="P8" s="65"/>
    </row>
    <row r="9" spans="1:16" s="25" customFormat="1" ht="30" customHeight="1" thickBot="1">
      <c r="A9" s="15" t="s">
        <v>17</v>
      </c>
      <c r="B9" s="46" t="s">
        <v>69</v>
      </c>
      <c r="C9" s="85" t="s">
        <v>68</v>
      </c>
      <c r="D9" s="87" t="s">
        <v>58</v>
      </c>
      <c r="E9" s="327">
        <v>1215605423</v>
      </c>
      <c r="F9" s="20">
        <v>16</v>
      </c>
      <c r="G9" s="58">
        <v>256</v>
      </c>
      <c r="H9" s="275">
        <f>F9*G9</f>
        <v>4096</v>
      </c>
      <c r="I9" s="275">
        <v>22</v>
      </c>
      <c r="J9" s="275">
        <f>I9*F9</f>
        <v>352</v>
      </c>
      <c r="K9" s="277"/>
      <c r="L9" s="277">
        <v>0</v>
      </c>
      <c r="M9" s="277">
        <v>160</v>
      </c>
      <c r="N9" s="275">
        <f>+H9-J9+L9-M9</f>
        <v>3584</v>
      </c>
      <c r="O9" s="282" t="s">
        <v>49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13472</v>
      </c>
      <c r="I10" s="96">
        <f t="shared" si="0"/>
        <v>74</v>
      </c>
      <c r="J10" s="96">
        <f t="shared" si="0"/>
        <v>1184</v>
      </c>
      <c r="K10" s="96">
        <f t="shared" si="0"/>
        <v>0</v>
      </c>
      <c r="L10" s="96">
        <f t="shared" si="0"/>
        <v>0</v>
      </c>
      <c r="M10" s="96">
        <f t="shared" si="0"/>
        <v>302</v>
      </c>
      <c r="N10" s="96">
        <f t="shared" si="0"/>
        <v>11986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30</v>
      </c>
      <c r="C12" s="64"/>
      <c r="H12" s="65"/>
      <c r="I12" s="65"/>
      <c r="J12" s="25" t="s">
        <v>31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topLeftCell="A2" zoomScale="90" zoomScaleNormal="90" workbookViewId="0">
      <selection activeCell="F12" sqref="F12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7773437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62</v>
      </c>
      <c r="M5" s="41" t="s">
        <v>14</v>
      </c>
      <c r="N5" s="78" t="s">
        <v>15</v>
      </c>
      <c r="O5" s="79" t="s">
        <v>16</v>
      </c>
    </row>
    <row r="6" spans="1:15" s="25" customFormat="1" ht="31.95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17</v>
      </c>
      <c r="B7" s="46" t="s">
        <v>70</v>
      </c>
      <c r="C7" s="47" t="s">
        <v>71</v>
      </c>
      <c r="D7" s="90" t="s">
        <v>72</v>
      </c>
      <c r="E7" s="328">
        <v>2937141580</v>
      </c>
      <c r="F7" s="50">
        <v>16</v>
      </c>
      <c r="G7" s="58">
        <v>435</v>
      </c>
      <c r="H7" s="54">
        <f>+F7*G7</f>
        <v>6960</v>
      </c>
      <c r="I7" s="88">
        <v>57</v>
      </c>
      <c r="J7" s="54">
        <f>+F7*I7</f>
        <v>912</v>
      </c>
      <c r="K7" s="88">
        <v>0</v>
      </c>
      <c r="L7" s="54">
        <f>+F7*K7</f>
        <v>0</v>
      </c>
      <c r="M7" s="54">
        <v>0</v>
      </c>
      <c r="N7" s="52">
        <f>+H7-J7+L7-M7</f>
        <v>6048</v>
      </c>
      <c r="O7" s="282" t="s">
        <v>73</v>
      </c>
    </row>
    <row r="8" spans="1:15" s="25" customFormat="1" ht="31.95" customHeight="1">
      <c r="A8" s="15" t="s">
        <v>17</v>
      </c>
      <c r="B8" s="46" t="s">
        <v>74</v>
      </c>
      <c r="C8" s="47" t="s">
        <v>75</v>
      </c>
      <c r="D8" s="90" t="s">
        <v>72</v>
      </c>
      <c r="E8" s="292">
        <v>2758150370</v>
      </c>
      <c r="F8" s="50">
        <v>16</v>
      </c>
      <c r="G8" s="58">
        <v>274</v>
      </c>
      <c r="H8" s="54">
        <f>+F8*G8</f>
        <v>4384</v>
      </c>
      <c r="I8" s="88">
        <v>25</v>
      </c>
      <c r="J8" s="54">
        <f>+F8*I8</f>
        <v>400</v>
      </c>
      <c r="K8" s="88">
        <v>0</v>
      </c>
      <c r="L8" s="54">
        <f>+F8*K8</f>
        <v>0</v>
      </c>
      <c r="M8" s="54">
        <v>0</v>
      </c>
      <c r="N8" s="159">
        <f>+H8-J8+L8-M8</f>
        <v>3984</v>
      </c>
      <c r="O8" s="282" t="s">
        <v>73</v>
      </c>
    </row>
    <row r="9" spans="1:15" s="25" customFormat="1" ht="31.95" customHeight="1">
      <c r="A9" s="15" t="s">
        <v>17</v>
      </c>
      <c r="B9" s="46" t="s">
        <v>76</v>
      </c>
      <c r="C9" s="99" t="s">
        <v>77</v>
      </c>
      <c r="D9" s="18" t="s">
        <v>58</v>
      </c>
      <c r="E9" s="292">
        <v>2758150354</v>
      </c>
      <c r="F9" s="50">
        <v>16</v>
      </c>
      <c r="G9" s="51">
        <v>188</v>
      </c>
      <c r="H9" s="52">
        <f>+F9*G9</f>
        <v>3008</v>
      </c>
      <c r="I9" s="52">
        <v>4</v>
      </c>
      <c r="J9" s="52">
        <f>+F9*I9</f>
        <v>64</v>
      </c>
      <c r="K9" s="54">
        <v>0</v>
      </c>
      <c r="L9" s="54">
        <f>+F9*K9</f>
        <v>0</v>
      </c>
      <c r="M9" s="54">
        <v>0</v>
      </c>
      <c r="N9" s="159">
        <f>+H9-J9+L9-M9</f>
        <v>2944</v>
      </c>
      <c r="O9" s="282" t="s">
        <v>73</v>
      </c>
    </row>
    <row r="10" spans="1:15" s="25" customFormat="1" ht="31.95" customHeight="1">
      <c r="A10" s="15" t="s">
        <v>17</v>
      </c>
      <c r="B10" s="46" t="s">
        <v>79</v>
      </c>
      <c r="C10" s="47" t="s">
        <v>80</v>
      </c>
      <c r="D10" s="18" t="s">
        <v>72</v>
      </c>
      <c r="E10" s="328">
        <v>1123997014</v>
      </c>
      <c r="F10" s="50">
        <v>16</v>
      </c>
      <c r="G10" s="58">
        <v>256</v>
      </c>
      <c r="H10" s="54">
        <f>+F10*G10</f>
        <v>4096</v>
      </c>
      <c r="I10" s="88">
        <v>22</v>
      </c>
      <c r="J10" s="54">
        <f>+F10*I10</f>
        <v>352</v>
      </c>
      <c r="K10" s="88">
        <v>0</v>
      </c>
      <c r="L10" s="54">
        <f>+F10*K10</f>
        <v>0</v>
      </c>
      <c r="M10" s="54">
        <v>200</v>
      </c>
      <c r="N10" s="159">
        <f>+H10-J10+L10-M10</f>
        <v>3544</v>
      </c>
      <c r="O10" s="282" t="s">
        <v>73</v>
      </c>
    </row>
    <row r="11" spans="1:15" s="25" customFormat="1" ht="31.95" customHeight="1" thickBot="1">
      <c r="A11" s="15" t="s">
        <v>17</v>
      </c>
      <c r="B11" s="46" t="s">
        <v>81</v>
      </c>
      <c r="C11" s="47" t="s">
        <v>82</v>
      </c>
      <c r="D11" s="87" t="s">
        <v>58</v>
      </c>
      <c r="E11" s="328">
        <v>1427277490</v>
      </c>
      <c r="F11" s="50">
        <v>16</v>
      </c>
      <c r="G11" s="58">
        <v>256</v>
      </c>
      <c r="H11" s="277">
        <f>F11*G11</f>
        <v>4096</v>
      </c>
      <c r="I11" s="281">
        <v>22</v>
      </c>
      <c r="J11" s="277">
        <f>I11*F11</f>
        <v>352</v>
      </c>
      <c r="K11" s="281">
        <v>0</v>
      </c>
      <c r="L11" s="277">
        <f>+F11*K11</f>
        <v>0</v>
      </c>
      <c r="M11" s="277">
        <v>200</v>
      </c>
      <c r="N11" s="275">
        <f>+H11-J11+L11-M11</f>
        <v>3544</v>
      </c>
      <c r="O11" s="282" t="s">
        <v>73</v>
      </c>
    </row>
    <row r="12" spans="1:15" s="25" customFormat="1" ht="31.95" customHeight="1" thickTop="1">
      <c r="A12" s="15"/>
      <c r="B12" s="100" t="s">
        <v>15</v>
      </c>
      <c r="C12" s="101"/>
      <c r="D12" s="102"/>
      <c r="E12" s="103"/>
      <c r="F12" s="104"/>
      <c r="G12" s="105"/>
      <c r="H12" s="105">
        <f t="shared" ref="H12:M12" si="0">SUM(H7:H11)</f>
        <v>22544</v>
      </c>
      <c r="I12" s="105">
        <f t="shared" si="0"/>
        <v>130</v>
      </c>
      <c r="J12" s="105">
        <f t="shared" si="0"/>
        <v>2080</v>
      </c>
      <c r="K12" s="105">
        <f t="shared" si="0"/>
        <v>0</v>
      </c>
      <c r="L12" s="105">
        <f t="shared" si="0"/>
        <v>0</v>
      </c>
      <c r="M12" s="105">
        <f t="shared" si="0"/>
        <v>400</v>
      </c>
      <c r="N12" s="105">
        <f>SUM(N7:N11)</f>
        <v>20064</v>
      </c>
      <c r="O12" s="106"/>
    </row>
    <row r="13" spans="1:15" s="25" customFormat="1" ht="31.95" customHeight="1" thickBot="1">
      <c r="A13" s="107"/>
      <c r="B13" s="60"/>
      <c r="C13" s="108"/>
      <c r="D13" s="109"/>
      <c r="E13" s="60"/>
      <c r="F13" s="60"/>
      <c r="G13" s="60"/>
      <c r="H13" s="110"/>
      <c r="I13" s="110"/>
      <c r="J13" s="110"/>
      <c r="K13" s="110"/>
      <c r="L13" s="110"/>
      <c r="M13" s="110"/>
      <c r="N13" s="110"/>
      <c r="O13" s="111"/>
    </row>
    <row r="14" spans="1:15" s="25" customFormat="1" ht="22.5" customHeight="1" thickTop="1">
      <c r="E14" s="1"/>
      <c r="N14" s="65"/>
    </row>
    <row r="15" spans="1:15" s="25" customFormat="1" ht="21.7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1:14" ht="14.4" customHeight="1">
      <c r="A17" s="25"/>
      <c r="B17" s="64"/>
      <c r="C17" s="6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64" t="s">
        <v>32</v>
      </c>
      <c r="C18" s="64"/>
      <c r="D18" s="25"/>
      <c r="E18" s="25"/>
      <c r="F18" s="25"/>
      <c r="G18" s="25"/>
      <c r="H18" s="25"/>
      <c r="I18" s="25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B13" sqref="B13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4.6640625" style="1"/>
    <col min="7" max="8" width="8.6640625" style="1"/>
    <col min="9" max="9" width="2.33203125" style="1" hidden="1" customWidth="1"/>
    <col min="10" max="10" width="10" style="1"/>
    <col min="11" max="11" width="0.109375" style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5" s="25" customFormat="1" ht="30.6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5" t="s">
        <v>17</v>
      </c>
      <c r="B7" s="46" t="s">
        <v>83</v>
      </c>
      <c r="C7" s="17" t="s">
        <v>84</v>
      </c>
      <c r="D7" s="112" t="s">
        <v>85</v>
      </c>
      <c r="E7" s="46">
        <v>2937145993</v>
      </c>
      <c r="F7" s="50">
        <v>16</v>
      </c>
      <c r="G7" s="51">
        <v>434</v>
      </c>
      <c r="H7" s="52">
        <f t="shared" ref="H7:H15" si="0">F7*G7</f>
        <v>6944</v>
      </c>
      <c r="I7" s="52">
        <v>56</v>
      </c>
      <c r="J7" s="52">
        <f t="shared" ref="J7:J15" si="1">I7*F7</f>
        <v>896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6048</v>
      </c>
      <c r="O7" s="282" t="s">
        <v>73</v>
      </c>
    </row>
    <row r="8" spans="1:15" s="25" customFormat="1" ht="30" customHeight="1">
      <c r="A8" s="15" t="s">
        <v>17</v>
      </c>
      <c r="B8" s="46" t="s">
        <v>86</v>
      </c>
      <c r="C8" s="17" t="s">
        <v>84</v>
      </c>
      <c r="D8" s="112" t="s">
        <v>87</v>
      </c>
      <c r="E8" s="46">
        <v>2851699415</v>
      </c>
      <c r="F8" s="50">
        <v>16</v>
      </c>
      <c r="G8" s="51">
        <v>226</v>
      </c>
      <c r="H8" s="52">
        <f t="shared" si="0"/>
        <v>3616</v>
      </c>
      <c r="I8" s="53">
        <v>9</v>
      </c>
      <c r="J8" s="52">
        <f t="shared" si="1"/>
        <v>144</v>
      </c>
      <c r="K8" s="52">
        <v>0</v>
      </c>
      <c r="L8" s="54">
        <f t="shared" si="2"/>
        <v>0</v>
      </c>
      <c r="M8" s="54">
        <v>0</v>
      </c>
      <c r="N8" s="159">
        <f t="shared" ref="N8:N15" si="3">+H8-J8+L8-M8</f>
        <v>3472</v>
      </c>
      <c r="O8" s="282" t="s">
        <v>73</v>
      </c>
    </row>
    <row r="9" spans="1:15" s="25" customFormat="1" ht="30" customHeight="1">
      <c r="A9" s="15" t="s">
        <v>17</v>
      </c>
      <c r="B9" s="46" t="s">
        <v>88</v>
      </c>
      <c r="C9" s="17" t="s">
        <v>84</v>
      </c>
      <c r="D9" s="112" t="s">
        <v>89</v>
      </c>
      <c r="E9" s="46">
        <v>2937148631</v>
      </c>
      <c r="F9" s="50">
        <v>16</v>
      </c>
      <c r="G9" s="51">
        <v>312</v>
      </c>
      <c r="H9" s="52">
        <f t="shared" si="0"/>
        <v>4992</v>
      </c>
      <c r="I9" s="53">
        <v>32</v>
      </c>
      <c r="J9" s="52">
        <f t="shared" si="1"/>
        <v>512</v>
      </c>
      <c r="K9" s="52">
        <v>0</v>
      </c>
      <c r="L9" s="54">
        <f t="shared" si="2"/>
        <v>0</v>
      </c>
      <c r="M9" s="54">
        <v>0</v>
      </c>
      <c r="N9" s="159">
        <f t="shared" si="3"/>
        <v>4480</v>
      </c>
      <c r="O9" s="282" t="s">
        <v>73</v>
      </c>
    </row>
    <row r="10" spans="1:15" s="25" customFormat="1" ht="30" customHeight="1">
      <c r="A10" s="89" t="s">
        <v>183</v>
      </c>
      <c r="B10" s="157" t="s">
        <v>459</v>
      </c>
      <c r="C10" s="17" t="s">
        <v>84</v>
      </c>
      <c r="D10" s="87" t="s">
        <v>51</v>
      </c>
      <c r="E10" s="292">
        <v>2758145903</v>
      </c>
      <c r="F10" s="5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/>
      <c r="L10" s="160">
        <f>+F10*K10</f>
        <v>0</v>
      </c>
      <c r="M10" s="160">
        <v>155</v>
      </c>
      <c r="N10" s="159">
        <f>+H10-J10+L10-M10</f>
        <v>3317</v>
      </c>
      <c r="O10" s="282" t="s">
        <v>73</v>
      </c>
    </row>
    <row r="11" spans="1:15" s="25" customFormat="1" ht="30" customHeight="1">
      <c r="A11" s="15" t="s">
        <v>17</v>
      </c>
      <c r="B11" s="157" t="s">
        <v>434</v>
      </c>
      <c r="C11" s="17" t="s">
        <v>84</v>
      </c>
      <c r="D11" s="112" t="s">
        <v>78</v>
      </c>
      <c r="E11" s="421" t="s">
        <v>458</v>
      </c>
      <c r="F11" s="50">
        <v>15</v>
      </c>
      <c r="G11" s="51">
        <v>256</v>
      </c>
      <c r="H11" s="159">
        <f t="shared" si="0"/>
        <v>3840</v>
      </c>
      <c r="I11" s="53">
        <v>22</v>
      </c>
      <c r="J11" s="159">
        <f t="shared" si="1"/>
        <v>330</v>
      </c>
      <c r="K11" s="159">
        <v>0</v>
      </c>
      <c r="L11" s="160">
        <f>+F11*K11</f>
        <v>0</v>
      </c>
      <c r="M11" s="160">
        <v>0</v>
      </c>
      <c r="N11" s="159">
        <f>+H11-J11+L11-M11</f>
        <v>3510</v>
      </c>
      <c r="O11" s="282" t="s">
        <v>73</v>
      </c>
    </row>
    <row r="12" spans="1:15" s="25" customFormat="1" ht="30" customHeight="1">
      <c r="A12" s="15" t="s">
        <v>17</v>
      </c>
      <c r="B12" s="157" t="s">
        <v>451</v>
      </c>
      <c r="C12" s="17" t="s">
        <v>84</v>
      </c>
      <c r="D12" s="112" t="s">
        <v>452</v>
      </c>
      <c r="E12" s="157">
        <v>1505626218</v>
      </c>
      <c r="F12" s="50">
        <v>15</v>
      </c>
      <c r="G12" s="51">
        <v>270</v>
      </c>
      <c r="H12" s="159">
        <f t="shared" si="0"/>
        <v>4050</v>
      </c>
      <c r="I12" s="159">
        <v>25</v>
      </c>
      <c r="J12" s="159">
        <f t="shared" si="1"/>
        <v>375</v>
      </c>
      <c r="K12" s="159">
        <v>0</v>
      </c>
      <c r="L12" s="160">
        <f>+F12*K12</f>
        <v>0</v>
      </c>
      <c r="M12" s="160">
        <v>0</v>
      </c>
      <c r="N12" s="159">
        <f>+H12-J12+L12-M12</f>
        <v>3675</v>
      </c>
      <c r="O12" s="282" t="s">
        <v>73</v>
      </c>
    </row>
    <row r="13" spans="1:15" s="25" customFormat="1" ht="30" customHeight="1">
      <c r="A13" s="15" t="s">
        <v>17</v>
      </c>
      <c r="B13" s="46" t="s">
        <v>90</v>
      </c>
      <c r="C13" s="17" t="s">
        <v>84</v>
      </c>
      <c r="D13" s="87" t="s">
        <v>91</v>
      </c>
      <c r="E13" s="46">
        <v>2758146004</v>
      </c>
      <c r="F13" s="50">
        <v>16</v>
      </c>
      <c r="G13" s="51">
        <v>141</v>
      </c>
      <c r="H13" s="52">
        <f t="shared" si="0"/>
        <v>2256</v>
      </c>
      <c r="I13" s="53">
        <v>0</v>
      </c>
      <c r="J13" s="52">
        <f t="shared" si="1"/>
        <v>0</v>
      </c>
      <c r="K13" s="52">
        <v>4</v>
      </c>
      <c r="L13" s="54">
        <f t="shared" si="2"/>
        <v>64</v>
      </c>
      <c r="M13" s="54">
        <v>105</v>
      </c>
      <c r="N13" s="159">
        <f t="shared" si="3"/>
        <v>2215</v>
      </c>
      <c r="O13" s="282" t="s">
        <v>73</v>
      </c>
    </row>
    <row r="14" spans="1:15" s="25" customFormat="1" ht="30" customHeight="1">
      <c r="A14" s="15" t="s">
        <v>17</v>
      </c>
      <c r="B14" s="46" t="s">
        <v>92</v>
      </c>
      <c r="C14" s="17" t="s">
        <v>84</v>
      </c>
      <c r="D14" s="87" t="s">
        <v>93</v>
      </c>
      <c r="E14" s="113">
        <v>2765530318</v>
      </c>
      <c r="F14" s="50">
        <v>16</v>
      </c>
      <c r="G14" s="51">
        <v>206</v>
      </c>
      <c r="H14" s="52">
        <f t="shared" si="0"/>
        <v>3296</v>
      </c>
      <c r="I14" s="52">
        <v>6</v>
      </c>
      <c r="J14" s="52">
        <f t="shared" si="1"/>
        <v>96</v>
      </c>
      <c r="K14" s="52">
        <v>0</v>
      </c>
      <c r="L14" s="54">
        <f t="shared" si="2"/>
        <v>0</v>
      </c>
      <c r="M14" s="54">
        <v>126</v>
      </c>
      <c r="N14" s="159">
        <f t="shared" si="3"/>
        <v>3074</v>
      </c>
      <c r="O14" s="282" t="s">
        <v>73</v>
      </c>
    </row>
    <row r="15" spans="1:15" s="25" customFormat="1" ht="30" customHeight="1" thickBot="1">
      <c r="A15" s="15" t="s">
        <v>17</v>
      </c>
      <c r="B15" s="114" t="s">
        <v>486</v>
      </c>
      <c r="C15" s="17" t="s">
        <v>84</v>
      </c>
      <c r="D15" s="87" t="s">
        <v>93</v>
      </c>
      <c r="E15" s="19"/>
      <c r="F15" s="50">
        <v>16</v>
      </c>
      <c r="G15" s="51">
        <v>206</v>
      </c>
      <c r="H15" s="275">
        <f t="shared" si="0"/>
        <v>3296</v>
      </c>
      <c r="I15" s="275">
        <v>6</v>
      </c>
      <c r="J15" s="275">
        <f t="shared" si="1"/>
        <v>96</v>
      </c>
      <c r="K15" s="275">
        <v>0</v>
      </c>
      <c r="L15" s="277">
        <f t="shared" si="2"/>
        <v>0</v>
      </c>
      <c r="M15" s="277">
        <v>0</v>
      </c>
      <c r="N15" s="275">
        <f t="shared" si="3"/>
        <v>3200</v>
      </c>
      <c r="O15" s="282" t="s">
        <v>73</v>
      </c>
    </row>
    <row r="16" spans="1:15" s="25" customFormat="1" ht="30" customHeight="1" thickTop="1">
      <c r="A16" s="15"/>
      <c r="B16" s="100" t="s">
        <v>15</v>
      </c>
      <c r="C16" s="101"/>
      <c r="D16" s="102"/>
      <c r="E16" s="103"/>
      <c r="F16" s="104"/>
      <c r="G16" s="105"/>
      <c r="H16" s="105">
        <f>SUM(H7:H15)</f>
        <v>35906</v>
      </c>
      <c r="I16" s="105">
        <f t="shared" ref="I16:M16" si="4">SUM(I7:I15)</f>
        <v>165</v>
      </c>
      <c r="J16" s="105">
        <f t="shared" si="4"/>
        <v>2593</v>
      </c>
      <c r="K16" s="105">
        <f t="shared" si="4"/>
        <v>4</v>
      </c>
      <c r="L16" s="105">
        <f t="shared" si="4"/>
        <v>64</v>
      </c>
      <c r="M16" s="105">
        <f t="shared" si="4"/>
        <v>386</v>
      </c>
      <c r="N16" s="105">
        <f>SUM(N7:N15)</f>
        <v>32991</v>
      </c>
      <c r="O16" s="106"/>
    </row>
    <row r="17" spans="1:15" s="25" customFormat="1" ht="22.5" customHeight="1" thickBot="1">
      <c r="A17" s="107"/>
      <c r="B17" s="60"/>
      <c r="C17" s="108"/>
      <c r="D17" s="109"/>
      <c r="E17" s="60"/>
      <c r="F17" s="60"/>
      <c r="G17" s="60"/>
      <c r="H17" s="110"/>
      <c r="I17" s="110"/>
      <c r="J17" s="110"/>
      <c r="K17" s="110"/>
      <c r="L17" s="110"/>
      <c r="M17" s="110"/>
      <c r="N17" s="110"/>
      <c r="O17" s="111"/>
    </row>
    <row r="18" spans="1:15" s="25" customFormat="1" ht="22.5" customHeight="1" thickTop="1">
      <c r="E18" s="1"/>
      <c r="N18" s="65"/>
    </row>
    <row r="19" spans="1:15" s="25" customFormat="1" ht="21.75" customHeight="1">
      <c r="B19" s="64" t="s">
        <v>30</v>
      </c>
      <c r="C19" s="64"/>
      <c r="H19" s="65"/>
      <c r="I19" s="65"/>
      <c r="J19" s="25" t="s">
        <v>31</v>
      </c>
    </row>
    <row r="20" spans="1:15" s="25" customFormat="1" ht="22.5" customHeight="1">
      <c r="B20" s="64"/>
      <c r="C20" s="64"/>
    </row>
    <row r="21" spans="1:15" ht="14.4" customHeight="1">
      <c r="A21" s="25"/>
      <c r="B21" s="64"/>
      <c r="C21" s="6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4" t="s">
        <v>32</v>
      </c>
      <c r="C22" s="64"/>
      <c r="D22" s="25"/>
      <c r="E22" s="25"/>
      <c r="F22" s="25"/>
      <c r="G22" s="25"/>
      <c r="H22" s="25"/>
      <c r="I22" s="25"/>
      <c r="J22" s="66" t="s">
        <v>33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F15" sqref="F15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5" customWidth="1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6640625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95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96</v>
      </c>
      <c r="B6" s="122" t="s">
        <v>97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96</v>
      </c>
      <c r="B7" s="124" t="s">
        <v>97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96</v>
      </c>
      <c r="B8" s="46" t="s">
        <v>98</v>
      </c>
      <c r="C8" s="87" t="s">
        <v>99</v>
      </c>
      <c r="D8" s="18" t="s">
        <v>100</v>
      </c>
      <c r="E8" s="292">
        <v>2758148708</v>
      </c>
      <c r="F8" s="50">
        <v>16</v>
      </c>
      <c r="G8" s="51">
        <v>194</v>
      </c>
      <c r="H8" s="52">
        <f t="shared" ref="H8:H13" si="0">F8*G8</f>
        <v>3104</v>
      </c>
      <c r="I8" s="53">
        <v>5</v>
      </c>
      <c r="J8" s="52">
        <f t="shared" ref="J8:J13" si="1">F8*I8</f>
        <v>80</v>
      </c>
      <c r="K8" s="52">
        <v>0</v>
      </c>
      <c r="L8" s="52">
        <f t="shared" ref="L8:L14" si="2">+F8*K8</f>
        <v>0</v>
      </c>
      <c r="M8" s="52">
        <v>0</v>
      </c>
      <c r="N8" s="52">
        <f>+H8-J8+L8-M8</f>
        <v>3024</v>
      </c>
      <c r="O8" s="282" t="s">
        <v>101</v>
      </c>
    </row>
    <row r="9" spans="1:15" s="25" customFormat="1" ht="30" customHeight="1">
      <c r="A9" s="89" t="s">
        <v>96</v>
      </c>
      <c r="B9" s="46" t="s">
        <v>102</v>
      </c>
      <c r="C9" s="87" t="s">
        <v>99</v>
      </c>
      <c r="D9" s="18" t="s">
        <v>103</v>
      </c>
      <c r="E9" s="293">
        <v>2758149089</v>
      </c>
      <c r="F9" s="50">
        <v>16</v>
      </c>
      <c r="G9" s="51">
        <v>194</v>
      </c>
      <c r="H9" s="52">
        <f t="shared" si="0"/>
        <v>3104</v>
      </c>
      <c r="I9" s="53">
        <v>5</v>
      </c>
      <c r="J9" s="52">
        <f t="shared" si="1"/>
        <v>80</v>
      </c>
      <c r="K9" s="52">
        <v>0</v>
      </c>
      <c r="L9" s="52">
        <f t="shared" si="2"/>
        <v>0</v>
      </c>
      <c r="M9" s="52">
        <v>0</v>
      </c>
      <c r="N9" s="159">
        <f t="shared" ref="N9:N14" si="3">+H9-J9+L9-M9</f>
        <v>3024</v>
      </c>
      <c r="O9" s="282" t="s">
        <v>101</v>
      </c>
    </row>
    <row r="10" spans="1:15" s="25" customFormat="1" ht="30" customHeight="1">
      <c r="A10" s="89" t="s">
        <v>96</v>
      </c>
      <c r="B10" s="46" t="s">
        <v>104</v>
      </c>
      <c r="C10" s="87" t="s">
        <v>398</v>
      </c>
      <c r="D10" s="18" t="s">
        <v>105</v>
      </c>
      <c r="E10" s="293">
        <v>2758148937</v>
      </c>
      <c r="F10" s="50">
        <v>16</v>
      </c>
      <c r="G10" s="58">
        <v>57</v>
      </c>
      <c r="H10" s="52">
        <f t="shared" si="0"/>
        <v>912</v>
      </c>
      <c r="I10" s="53">
        <v>0</v>
      </c>
      <c r="J10" s="52">
        <f t="shared" si="1"/>
        <v>0</v>
      </c>
      <c r="K10" s="52">
        <v>10</v>
      </c>
      <c r="L10" s="52">
        <f t="shared" si="2"/>
        <v>160</v>
      </c>
      <c r="M10" s="52">
        <v>0</v>
      </c>
      <c r="N10" s="159">
        <f t="shared" si="3"/>
        <v>1072</v>
      </c>
      <c r="O10" s="282" t="s">
        <v>101</v>
      </c>
    </row>
    <row r="11" spans="1:15" s="25" customFormat="1" ht="30" customHeight="1">
      <c r="A11" s="89" t="s">
        <v>96</v>
      </c>
      <c r="B11" s="157" t="s">
        <v>400</v>
      </c>
      <c r="C11" s="87" t="s">
        <v>398</v>
      </c>
      <c r="D11" s="18" t="s">
        <v>399</v>
      </c>
      <c r="E11" s="293">
        <v>2960472700</v>
      </c>
      <c r="F11" s="50">
        <v>16</v>
      </c>
      <c r="G11" s="58">
        <v>38</v>
      </c>
      <c r="H11" s="159">
        <f>F11*G11</f>
        <v>608</v>
      </c>
      <c r="I11" s="53">
        <v>0</v>
      </c>
      <c r="J11" s="159">
        <f>F11*I11</f>
        <v>0</v>
      </c>
      <c r="K11" s="159">
        <v>12</v>
      </c>
      <c r="L11" s="159">
        <f t="shared" si="2"/>
        <v>192</v>
      </c>
      <c r="M11" s="159">
        <v>0</v>
      </c>
      <c r="N11" s="159">
        <f>+H11-J11+L11-M11</f>
        <v>800</v>
      </c>
      <c r="O11" s="282" t="s">
        <v>101</v>
      </c>
    </row>
    <row r="12" spans="1:15" s="25" customFormat="1" ht="30" customHeight="1">
      <c r="A12" s="89" t="s">
        <v>96</v>
      </c>
      <c r="B12" s="46" t="s">
        <v>106</v>
      </c>
      <c r="C12" s="87" t="s">
        <v>99</v>
      </c>
      <c r="D12" s="18" t="s">
        <v>107</v>
      </c>
      <c r="E12" s="329">
        <v>2785180058</v>
      </c>
      <c r="F12" s="50">
        <v>16</v>
      </c>
      <c r="G12" s="51">
        <v>188</v>
      </c>
      <c r="H12" s="52">
        <f t="shared" si="0"/>
        <v>3008</v>
      </c>
      <c r="I12" s="52">
        <v>4</v>
      </c>
      <c r="J12" s="52">
        <f t="shared" si="1"/>
        <v>64</v>
      </c>
      <c r="K12" s="52">
        <v>0</v>
      </c>
      <c r="L12" s="52">
        <f t="shared" si="2"/>
        <v>0</v>
      </c>
      <c r="M12" s="52">
        <v>142</v>
      </c>
      <c r="N12" s="159">
        <f t="shared" si="3"/>
        <v>2802</v>
      </c>
      <c r="O12" s="282" t="s">
        <v>101</v>
      </c>
    </row>
    <row r="13" spans="1:15" s="25" customFormat="1" ht="30" customHeight="1">
      <c r="A13" s="89" t="s">
        <v>96</v>
      </c>
      <c r="B13" s="46" t="s">
        <v>108</v>
      </c>
      <c r="C13" s="126" t="s">
        <v>99</v>
      </c>
      <c r="D13" s="18" t="s">
        <v>109</v>
      </c>
      <c r="E13" s="329">
        <v>2908762570</v>
      </c>
      <c r="F13" s="50">
        <v>16</v>
      </c>
      <c r="G13" s="51">
        <v>86</v>
      </c>
      <c r="H13" s="52">
        <f t="shared" si="0"/>
        <v>1376</v>
      </c>
      <c r="I13" s="52">
        <v>0</v>
      </c>
      <c r="J13" s="52">
        <f t="shared" si="1"/>
        <v>0</v>
      </c>
      <c r="K13" s="53">
        <v>8</v>
      </c>
      <c r="L13" s="52">
        <f t="shared" si="2"/>
        <v>128</v>
      </c>
      <c r="M13" s="52">
        <v>0</v>
      </c>
      <c r="N13" s="159">
        <f t="shared" si="3"/>
        <v>1504</v>
      </c>
      <c r="O13" s="282" t="s">
        <v>101</v>
      </c>
    </row>
    <row r="14" spans="1:15" s="25" customFormat="1" ht="30" customHeight="1" thickBot="1">
      <c r="A14" s="89" t="s">
        <v>96</v>
      </c>
      <c r="B14" s="127" t="s">
        <v>110</v>
      </c>
      <c r="C14" s="126" t="s">
        <v>99</v>
      </c>
      <c r="D14" s="90" t="s">
        <v>111</v>
      </c>
      <c r="E14" s="318">
        <v>2758148775</v>
      </c>
      <c r="F14" s="50">
        <v>16</v>
      </c>
      <c r="G14" s="58">
        <v>72</v>
      </c>
      <c r="H14" s="275">
        <f>+F14*G14</f>
        <v>1152</v>
      </c>
      <c r="I14" s="275">
        <v>0</v>
      </c>
      <c r="J14" s="275">
        <f>+F14*I14</f>
        <v>0</v>
      </c>
      <c r="K14" s="278">
        <v>10</v>
      </c>
      <c r="L14" s="277">
        <f t="shared" si="2"/>
        <v>160</v>
      </c>
      <c r="M14" s="277">
        <v>0</v>
      </c>
      <c r="N14" s="275">
        <f t="shared" si="3"/>
        <v>1312</v>
      </c>
      <c r="O14" s="282" t="s">
        <v>101</v>
      </c>
    </row>
    <row r="15" spans="1:15" s="25" customFormat="1" ht="30" customHeight="1" thickTop="1" thickBot="1">
      <c r="A15" s="128"/>
      <c r="B15" s="91" t="s">
        <v>15</v>
      </c>
      <c r="C15" s="91"/>
      <c r="D15" s="129"/>
      <c r="E15" s="330"/>
      <c r="F15" s="131"/>
      <c r="G15" s="132"/>
      <c r="H15" s="132">
        <f>SUM(H8:H14)</f>
        <v>13264</v>
      </c>
      <c r="I15" s="132">
        <f>SUM(I12:I14)</f>
        <v>4</v>
      </c>
      <c r="J15" s="132">
        <f>SUM(J8:J14)</f>
        <v>224</v>
      </c>
      <c r="K15" s="132">
        <f>SUM(K8:K14)</f>
        <v>40</v>
      </c>
      <c r="L15" s="132">
        <f>SUM(L8:L14)</f>
        <v>640</v>
      </c>
      <c r="M15" s="132">
        <f>SUM(M8:M14)</f>
        <v>142</v>
      </c>
      <c r="N15" s="132">
        <f>SUM(N8:N14)</f>
        <v>13538</v>
      </c>
      <c r="O15" s="111"/>
    </row>
    <row r="16" spans="1:15" s="25" customFormat="1" ht="22.5" customHeight="1" thickTop="1">
      <c r="D16" s="98"/>
    </row>
    <row r="17" spans="1:14" s="25" customFormat="1" ht="22.5" customHeight="1">
      <c r="B17" s="64" t="s">
        <v>30</v>
      </c>
      <c r="C17" s="64"/>
      <c r="D17" s="98"/>
      <c r="H17" s="65"/>
      <c r="I17" s="65"/>
      <c r="J17" s="25" t="s">
        <v>31</v>
      </c>
    </row>
    <row r="18" spans="1:14" s="25" customFormat="1" ht="21.75" customHeight="1">
      <c r="B18" s="64"/>
      <c r="C18" s="64"/>
      <c r="D18" s="98"/>
    </row>
    <row r="19" spans="1:14" s="25" customFormat="1" ht="22.5" customHeight="1">
      <c r="B19" s="64"/>
      <c r="C19" s="64"/>
      <c r="D19" s="98"/>
    </row>
    <row r="20" spans="1:14" ht="14.4" customHeight="1">
      <c r="A20" s="25"/>
      <c r="B20" s="64" t="s">
        <v>32</v>
      </c>
      <c r="C20" s="64"/>
      <c r="D20" s="98"/>
      <c r="E20" s="25"/>
      <c r="F20" s="25"/>
      <c r="G20" s="25"/>
      <c r="H20" s="25"/>
      <c r="I20" s="25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F13" sqref="F13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5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63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2" customFormat="1" ht="18" customHeight="1">
      <c r="A2" s="463" t="s">
        <v>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</row>
    <row r="3" spans="1:15" s="2" customFormat="1" ht="18" customHeight="1">
      <c r="A3" s="463" t="s">
        <v>2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</row>
    <row r="4" spans="1:15" s="2" customFormat="1" ht="18.600000000000001" customHeight="1" thickBot="1">
      <c r="A4" s="464" t="s">
        <v>497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94</v>
      </c>
      <c r="L5" s="41" t="s">
        <v>95</v>
      </c>
      <c r="M5" s="41" t="s">
        <v>14</v>
      </c>
      <c r="N5" s="119" t="s">
        <v>15</v>
      </c>
      <c r="O5" s="120" t="s">
        <v>16</v>
      </c>
    </row>
    <row r="6" spans="1:15" s="25" customFormat="1" ht="31.2" customHeight="1" thickTop="1">
      <c r="A6" s="121" t="s">
        <v>96</v>
      </c>
      <c r="B6" s="122" t="s">
        <v>97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2" customHeight="1">
      <c r="A7" s="121" t="s">
        <v>96</v>
      </c>
      <c r="B7" s="124" t="s">
        <v>97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1.2" customHeight="1">
      <c r="A8" s="89" t="s">
        <v>96</v>
      </c>
      <c r="B8" s="46" t="s">
        <v>112</v>
      </c>
      <c r="C8" s="87" t="s">
        <v>99</v>
      </c>
      <c r="D8" s="18" t="s">
        <v>113</v>
      </c>
      <c r="E8" s="87"/>
      <c r="F8" s="50">
        <v>16</v>
      </c>
      <c r="G8" s="51">
        <v>50</v>
      </c>
      <c r="H8" s="52">
        <f>F8*G8</f>
        <v>800</v>
      </c>
      <c r="I8" s="52">
        <v>0</v>
      </c>
      <c r="J8" s="52">
        <f>F8*I8</f>
        <v>0</v>
      </c>
      <c r="K8" s="53">
        <v>11</v>
      </c>
      <c r="L8" s="52">
        <f>+F8*K8</f>
        <v>176</v>
      </c>
      <c r="M8" s="52">
        <v>0</v>
      </c>
      <c r="N8" s="52">
        <f>+H8-J8+L8-M8</f>
        <v>976</v>
      </c>
      <c r="O8" s="282" t="s">
        <v>101</v>
      </c>
    </row>
    <row r="9" spans="1:15" s="25" customFormat="1" ht="31.2" customHeight="1">
      <c r="A9" s="89" t="s">
        <v>96</v>
      </c>
      <c r="B9" s="46" t="s">
        <v>114</v>
      </c>
      <c r="C9" s="87" t="s">
        <v>99</v>
      </c>
      <c r="D9" s="18" t="s">
        <v>113</v>
      </c>
      <c r="E9" s="46"/>
      <c r="F9" s="50">
        <v>16</v>
      </c>
      <c r="G9" s="51">
        <v>50</v>
      </c>
      <c r="H9" s="52">
        <f>F9*G9</f>
        <v>800</v>
      </c>
      <c r="I9" s="52">
        <v>0</v>
      </c>
      <c r="J9" s="52">
        <f>F9*I9</f>
        <v>0</v>
      </c>
      <c r="K9" s="53">
        <v>11</v>
      </c>
      <c r="L9" s="52">
        <f>+F9*K9</f>
        <v>176</v>
      </c>
      <c r="M9" s="52">
        <v>44</v>
      </c>
      <c r="N9" s="159">
        <f>+H9-J9+L9-M9</f>
        <v>932</v>
      </c>
      <c r="O9" s="282" t="s">
        <v>101</v>
      </c>
    </row>
    <row r="10" spans="1:15" s="25" customFormat="1" ht="31.2" customHeight="1">
      <c r="A10" s="89" t="s">
        <v>96</v>
      </c>
      <c r="B10" s="46" t="s">
        <v>115</v>
      </c>
      <c r="C10" s="87" t="s">
        <v>99</v>
      </c>
      <c r="D10" s="18" t="s">
        <v>116</v>
      </c>
      <c r="E10" s="157">
        <v>2910959790</v>
      </c>
      <c r="F10" s="50">
        <v>16</v>
      </c>
      <c r="G10" s="51">
        <v>50</v>
      </c>
      <c r="H10" s="52">
        <f>F10*G10</f>
        <v>800</v>
      </c>
      <c r="I10" s="52">
        <v>0</v>
      </c>
      <c r="J10" s="52">
        <f>F10*I10</f>
        <v>0</v>
      </c>
      <c r="K10" s="53">
        <v>11</v>
      </c>
      <c r="L10" s="52">
        <f>+F10*K10</f>
        <v>176</v>
      </c>
      <c r="M10" s="52">
        <v>78</v>
      </c>
      <c r="N10" s="159">
        <f>+H10-J10+L10-M10</f>
        <v>898</v>
      </c>
      <c r="O10" s="282" t="s">
        <v>101</v>
      </c>
    </row>
    <row r="11" spans="1:15" s="25" customFormat="1" ht="31.2" customHeight="1">
      <c r="A11" s="89" t="s">
        <v>96</v>
      </c>
      <c r="B11" s="46" t="s">
        <v>117</v>
      </c>
      <c r="C11" s="18" t="s">
        <v>99</v>
      </c>
      <c r="D11" s="18" t="s">
        <v>118</v>
      </c>
      <c r="E11" s="46">
        <v>455058880</v>
      </c>
      <c r="F11" s="50">
        <v>16</v>
      </c>
      <c r="G11" s="51">
        <v>50</v>
      </c>
      <c r="H11" s="52">
        <f>F11*G11</f>
        <v>800</v>
      </c>
      <c r="I11" s="52">
        <v>0</v>
      </c>
      <c r="J11" s="52">
        <f>F11*I11</f>
        <v>0</v>
      </c>
      <c r="K11" s="53">
        <v>11</v>
      </c>
      <c r="L11" s="52">
        <f>+F11*K11</f>
        <v>176</v>
      </c>
      <c r="M11" s="52">
        <v>0</v>
      </c>
      <c r="N11" s="159">
        <f>+H11-J11+L11-M11</f>
        <v>976</v>
      </c>
      <c r="O11" s="282" t="s">
        <v>101</v>
      </c>
    </row>
    <row r="12" spans="1:15" s="133" customFormat="1" ht="31.2" customHeight="1" thickBot="1">
      <c r="A12" s="89" t="s">
        <v>96</v>
      </c>
      <c r="B12" s="16" t="s">
        <v>119</v>
      </c>
      <c r="C12" s="18" t="s">
        <v>99</v>
      </c>
      <c r="D12" s="18" t="s">
        <v>120</v>
      </c>
      <c r="E12" s="46">
        <v>455263050</v>
      </c>
      <c r="F12" s="50">
        <v>16</v>
      </c>
      <c r="G12" s="51">
        <v>50</v>
      </c>
      <c r="H12" s="275">
        <f>F12*G12</f>
        <v>800</v>
      </c>
      <c r="I12" s="275">
        <v>0</v>
      </c>
      <c r="J12" s="275">
        <f>F12*I12</f>
        <v>0</v>
      </c>
      <c r="K12" s="280">
        <v>11</v>
      </c>
      <c r="L12" s="275">
        <f>+F12*K12</f>
        <v>176</v>
      </c>
      <c r="M12" s="277">
        <v>0</v>
      </c>
      <c r="N12" s="275">
        <f>+H12-J12+L12-M12</f>
        <v>976</v>
      </c>
      <c r="O12" s="282" t="s">
        <v>101</v>
      </c>
    </row>
    <row r="13" spans="1:15" s="25" customFormat="1" ht="31.2" customHeight="1" thickTop="1" thickBot="1">
      <c r="A13" s="128"/>
      <c r="B13" s="91" t="s">
        <v>15</v>
      </c>
      <c r="C13" s="91"/>
      <c r="D13" s="129"/>
      <c r="E13" s="130"/>
      <c r="F13" s="131"/>
      <c r="G13" s="132"/>
      <c r="H13" s="132">
        <f t="shared" ref="H13:M13" si="0">SUM(H8:H12)</f>
        <v>4000</v>
      </c>
      <c r="I13" s="132">
        <f t="shared" si="0"/>
        <v>0</v>
      </c>
      <c r="J13" s="132">
        <f t="shared" si="0"/>
        <v>0</v>
      </c>
      <c r="K13" s="132">
        <f t="shared" si="0"/>
        <v>55</v>
      </c>
      <c r="L13" s="132">
        <f t="shared" si="0"/>
        <v>880</v>
      </c>
      <c r="M13" s="132">
        <f t="shared" si="0"/>
        <v>122</v>
      </c>
      <c r="N13" s="132">
        <f>SUM(N8:N12)</f>
        <v>4758</v>
      </c>
      <c r="O13" s="111"/>
    </row>
    <row r="14" spans="1:15" s="25" customFormat="1" ht="22.5" customHeight="1" thickTop="1">
      <c r="D14" s="98"/>
    </row>
    <row r="15" spans="1:15" s="25" customFormat="1" ht="22.5" customHeight="1">
      <c r="B15" s="64" t="s">
        <v>30</v>
      </c>
      <c r="C15" s="64"/>
      <c r="D15" s="98"/>
      <c r="H15" s="65"/>
      <c r="I15" s="65"/>
      <c r="J15" s="25" t="s">
        <v>31</v>
      </c>
    </row>
    <row r="16" spans="1:15" s="25" customFormat="1" ht="21.75" customHeight="1">
      <c r="B16" s="64"/>
      <c r="C16" s="64"/>
      <c r="D16" s="98"/>
    </row>
    <row r="17" spans="1:14" s="25" customFormat="1" ht="22.5" customHeight="1">
      <c r="B17" s="64"/>
      <c r="C17" s="64"/>
      <c r="D17" s="98"/>
    </row>
    <row r="18" spans="1:14" ht="14.4" customHeight="1">
      <c r="A18" s="25"/>
      <c r="B18" s="64" t="s">
        <v>32</v>
      </c>
      <c r="C18" s="64"/>
      <c r="D18" s="98"/>
      <c r="E18" s="25"/>
      <c r="F18" s="25"/>
      <c r="G18" s="25"/>
      <c r="H18" s="25"/>
      <c r="I18" s="25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EVENTUAL ASEO 2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2018-04-05T16:17:29Z</cp:lastPrinted>
  <dcterms:created xsi:type="dcterms:W3CDTF">2001-11-17T02:29:52Z</dcterms:created>
  <dcterms:modified xsi:type="dcterms:W3CDTF">2018-04-18T00:15:15Z</dcterms:modified>
</cp:coreProperties>
</file>